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5.xml" ContentType="application/vnd.openxmlformats-officedocument.themeOverrid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7.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8.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9.xml" ContentType="application/vnd.openxmlformats-officedocument.themeOverrid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0.xml" ContentType="application/vnd.openxmlformats-officedocument.themeOverride+xml"/>
  <Override PartName="/xl/drawings/drawing22.xml" ContentType="application/vnd.openxmlformats-officedocument.drawing+xml"/>
  <Override PartName="/xl/drawings/drawing23.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1.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kerc001-my.sharepoint.com/personal/jwatanabe_kerc001_onmicrosoft_com/Documents/20熊本観光/データ/作成物/201218_宿泊旅行統計/"/>
    </mc:Choice>
  </mc:AlternateContent>
  <xr:revisionPtr revIDLastSave="85" documentId="8_{F328E876-EE0F-4FDC-972E-63B3F2C2EC56}" xr6:coauthVersionLast="46" xr6:coauthVersionMax="46" xr10:uidLastSave="{56D7186D-36A0-41AC-8E06-FD00A97DFCDE}"/>
  <bookViews>
    <workbookView xWindow="-120" yWindow="-120" windowWidth="29040" windowHeight="15840" tabRatio="843" firstSheet="8" activeTab="10" xr2:uid="{56BE63CE-E237-499F-AB53-B74770996D1B}"/>
  </bookViews>
  <sheets>
    <sheet name="【本】表紙2020" sheetId="197" r:id="rId1"/>
    <sheet name="【両】BLANK_裏表紙" sheetId="142" r:id="rId2"/>
    <sheet name="【本】目次_P1" sheetId="3" r:id="rId3"/>
    <sheet name="【本】調査要領_P2" sheetId="4" r:id="rId4"/>
    <sheet name="【両】調査区分図_P3" sheetId="5" r:id="rId5"/>
    <sheet name="【本】過去20年間_P4" sheetId="6" r:id="rId6"/>
    <sheet name="【本】全国からみた（延べ）_P5" sheetId="180" r:id="rId7"/>
    <sheet name="【本】全国からみた（日本人）_P6" sheetId="181" r:id="rId8"/>
    <sheet name="【本】全国からみた（外国人）_P7" sheetId="182" r:id="rId9"/>
    <sheet name="【本】全国からみた（外国人）_P8" sheetId="167" r:id="rId10"/>
    <sheet name="【本】1.県概要_P9" sheetId="7" r:id="rId11"/>
    <sheet name="【本】1.地域別概要_P10、11" sheetId="8" r:id="rId12"/>
    <sheet name="【本】2.地域別の延べ宿泊客数（発地区分）_P12、13" sheetId="76" r:id="rId13"/>
    <sheet name="【本】2.地域別の延べ宿泊客数（ALL）_P14、15" sheetId="62" r:id="rId14"/>
    <sheet name="【本】2.地域別の延べ宿泊客数（ALL）グラフ1_P16" sheetId="179" r:id="rId15"/>
    <sheet name="【本】2.地域別の延べ宿泊客数（ALL）10年グラフ2_P17" sheetId="154" r:id="rId16"/>
    <sheet name="【本】2.地域別の延べ宿泊客数（日本人）_P18、19" sheetId="65" r:id="rId17"/>
    <sheet name="【本】2.地域別の延べ宿泊客数（外国人）_P20、21" sheetId="68" r:id="rId18"/>
    <sheet name="【本】2.地域別の延べ宿泊客数グラフ2_P22" sheetId="125" r:id="rId19"/>
    <sheet name="【本】BLANK_P23" sheetId="192" r:id="rId20"/>
    <sheet name="【本】2.発地別の延べ宿泊客数（ALL）_P24、25" sheetId="178" r:id="rId21"/>
    <sheet name="【本】2.発地別の延べ宿泊客数（構成比）_P26" sheetId="183" r:id="rId22"/>
    <sheet name="【本】BLANK_P27" sheetId="193" r:id="rId23"/>
    <sheet name="【本】2.地域別の延べ宿泊客数（ALL）10年_P28,29" sheetId="88" r:id="rId24"/>
    <sheet name="【本】3.国籍別（10年）_P30,31" sheetId="92" r:id="rId25"/>
    <sheet name="【本】3.国籍別（10年）グラフ1 _P32" sheetId="175" r:id="rId26"/>
    <sheet name="【本】3.国籍別（10年）グラフ2_P33" sheetId="129" r:id="rId27"/>
    <sheet name="【本】2.地域別の延べ入込客数_P34,35" sheetId="176" r:id="rId28"/>
    <sheet name="【本】2.地域別の延べ入込客数（過去）_P36" sheetId="189" r:id="rId29"/>
    <sheet name="【本】2.地域別の延べ入込客数（推移グラフ）_P37" sheetId="194" r:id="rId30"/>
    <sheet name="【本】4.観光消費額1_P38" sheetId="134" r:id="rId31"/>
    <sheet name="【本】4.観光消費額2_P39" sheetId="130" r:id="rId32"/>
    <sheet name="【本】4.観光消費額_内訳_P40" sheetId="152" r:id="rId33"/>
    <sheet name="【本】4.観光消費額_内訳_グラフ_P41" sheetId="153" r:id="rId34"/>
    <sheet name="【本】5.教育旅行（地域別）_P42,43" sheetId="29" r:id="rId35"/>
    <sheet name="【本】5.教育旅行（発地別-宿泊者）_P44,45" sheetId="100" r:id="rId36"/>
    <sheet name="★★18.●の動向（観光入込客・宿泊者）_P56、57" sheetId="90" state="hidden" r:id="rId37"/>
    <sheet name="★★18.●の動向（観光入込客・宿泊）グラフ _P58" sheetId="91" state="hidden" r:id="rId38"/>
    <sheet name="【本】5.教育旅行（地域別）_P46" sheetId="185" r:id="rId39"/>
    <sheet name="【本】5.教育旅行（地域別推移）_P47" sheetId="196" r:id="rId40"/>
    <sheet name="【両】調査仕様_共通基準" sheetId="157" r:id="rId41"/>
    <sheet name="【両】調査仕様_宿泊旅行" sheetId="156" r:id="rId42"/>
    <sheet name="【本】調査方法の変更_背裏表紙" sheetId="173" r:id="rId43"/>
    <sheet name="【両】背表紙" sheetId="1" r:id="rId44"/>
  </sheets>
  <definedNames>
    <definedName name="_xlnm._FilterDatabase" localSheetId="9" hidden="1">'【本】全国からみた（外国人）_P8'!$O$6:$AA$53</definedName>
    <definedName name="_xlnm.Print_Area" localSheetId="10">'【本】1.県概要_P9'!$A$1:$J$49</definedName>
    <definedName name="_xlnm.Print_Area" localSheetId="11">'【本】1.地域別概要_P10、11'!$A$1:$Z$49</definedName>
    <definedName name="_xlnm.Print_Area" localSheetId="13">'【本】2.地域別の延べ宿泊客数（ALL）_P14、15'!$A$1:$R$46</definedName>
    <definedName name="_xlnm.Print_Area" localSheetId="23">'【本】2.地域別の延べ宿泊客数（ALL）10年_P28,29'!$A$1:$P$46</definedName>
    <definedName name="_xlnm.Print_Area" localSheetId="15">'【本】2.地域別の延べ宿泊客数（ALL）10年グラフ2_P17'!$A$1:$Q$51</definedName>
    <definedName name="_xlnm.Print_Area" localSheetId="14">'【本】2.地域別の延べ宿泊客数（ALL）グラフ1_P16'!$A$1:$J$51</definedName>
    <definedName name="_xlnm.Print_Area" localSheetId="17">'【本】2.地域別の延べ宿泊客数（外国人）_P20、21'!$A$1:$R$46</definedName>
    <definedName name="_xlnm.Print_Area" localSheetId="16">'【本】2.地域別の延べ宿泊客数（日本人）_P18、19'!$A$1:$R$46</definedName>
    <definedName name="_xlnm.Print_Area" localSheetId="12">'【本】2.地域別の延べ宿泊客数（発地区分）_P12、13'!$A$1:$R$52</definedName>
    <definedName name="_xlnm.Print_Area" localSheetId="18">'【本】2.地域別の延べ宿泊客数グラフ2_P22'!$A$1:$J$51</definedName>
    <definedName name="_xlnm.Print_Area" localSheetId="28">'【本】2.地域別の延べ入込客数（過去）_P36'!$A$1:$L$44</definedName>
    <definedName name="_xlnm.Print_Area" localSheetId="29">'【本】2.地域別の延べ入込客数（推移グラフ）_P37'!$A$1:$Q$51</definedName>
    <definedName name="_xlnm.Print_Area" localSheetId="27">'【本】2.地域別の延べ入込客数_P34,35'!$A$1:$Q$45</definedName>
    <definedName name="_xlnm.Print_Area" localSheetId="20">'【本】2.発地別の延べ宿泊客数（ALL）_P24、25'!$A$1:$Q$47</definedName>
    <definedName name="_xlnm.Print_Area" localSheetId="21">'【本】2.発地別の延べ宿泊客数（構成比）_P26'!$A$1:$J$51</definedName>
    <definedName name="_xlnm.Print_Area" localSheetId="24">'【本】3.国籍別（10年）_P30,31'!$A$1:$N$41</definedName>
    <definedName name="_xlnm.Print_Area" localSheetId="25">'【本】3.国籍別（10年）グラフ1 _P32'!$A$1:$Q$51</definedName>
    <definedName name="_xlnm.Print_Area" localSheetId="26">'【本】3.国籍別（10年）グラフ2_P33'!$A$1:$Q$51</definedName>
    <definedName name="_xlnm.Print_Area" localSheetId="32">'【本】4.観光消費額_内訳_P40'!$A$1:$O$45</definedName>
    <definedName name="_xlnm.Print_Area" localSheetId="33">'【本】4.観光消費額_内訳_グラフ_P41'!$A$1:$J$51</definedName>
    <definedName name="_xlnm.Print_Area" localSheetId="30">'【本】4.観光消費額1_P38'!$A$1:$K$51</definedName>
    <definedName name="_xlnm.Print_Area" localSheetId="31">'【本】4.観光消費額2_P39'!$A$1:$N$50</definedName>
    <definedName name="_xlnm.Print_Area" localSheetId="34">'【本】5.教育旅行（地域別）_P42,43'!$A$1:$S$46</definedName>
    <definedName name="_xlnm.Print_Area" localSheetId="38">'【本】5.教育旅行（地域別）_P46'!$A$1:$I$44</definedName>
    <definedName name="_xlnm.Print_Area" localSheetId="39">'【本】5.教育旅行（地域別推移）_P47'!$A$1:$Q$51</definedName>
    <definedName name="_xlnm.Print_Area" localSheetId="35">'【本】5.教育旅行（発地別-宿泊者）_P44,45'!$A$1:$S$55</definedName>
    <definedName name="_xlnm.Print_Area" localSheetId="5">【本】過去20年間_P4!$A$1:$Q$49</definedName>
    <definedName name="_xlnm.Print_Area" localSheetId="6">'【本】全国からみた（延べ）_P5'!$A$1:$J$51</definedName>
    <definedName name="_xlnm.Print_Area" localSheetId="8">'【本】全国からみた（外国人）_P7'!$A$1:$J$51</definedName>
    <definedName name="_xlnm.Print_Area" localSheetId="9">'【本】全国からみた（外国人）_P8'!$A$1:$J$52</definedName>
    <definedName name="_xlnm.Print_Area" localSheetId="7">'【本】全国からみた（日本人）_P6'!$A$1:$J$51</definedName>
    <definedName name="_xlnm.Print_Area" localSheetId="42">【本】調査方法の変更_背裏表紙!$A$1:$J$51</definedName>
    <definedName name="_xlnm.Print_Area" localSheetId="3">【本】調査要領_P2!$A$1:$J$51</definedName>
    <definedName name="_xlnm.Print_Area" localSheetId="0">【本】表紙2020!$A$1:$H$53</definedName>
    <definedName name="_xlnm.Print_Area" localSheetId="2">【本】目次_P1!$A$1:$N$39</definedName>
    <definedName name="_xlnm.Print_Area" localSheetId="1">【両】BLANK_裏表紙!$A$1:$H$51</definedName>
    <definedName name="_xlnm.Print_Area" localSheetId="4">【両】調査区分図_P3!$A$1:$J$51</definedName>
    <definedName name="_xlnm.Print_Area" localSheetId="40">【両】調査仕様_共通基準!$A$1:$J$50</definedName>
    <definedName name="_xlnm.Print_Area" localSheetId="41">【両】調査仕様_宿泊旅行!$A$1:$J$51</definedName>
    <definedName name="_xlnm.Print_Area" localSheetId="43">【両】背表紙!$A$1:$H$51</definedName>
    <definedName name="_xlnm.Print_Area" localSheetId="37">'★★18.●の動向（観光入込客・宿泊）グラフ _P58'!$A$1:$I$51</definedName>
    <definedName name="_xlnm.Print_Area" localSheetId="36">'★★18.●の動向（観光入込客・宿泊者）_P56、57'!$A$1:$N$44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7" l="1"/>
  <c r="E35" i="7"/>
  <c r="H36" i="7"/>
  <c r="H35" i="7"/>
  <c r="P36" i="7"/>
  <c r="P35" i="7"/>
  <c r="N31" i="7"/>
  <c r="P31" i="7" s="1"/>
  <c r="H31" i="7" s="1"/>
  <c r="N30" i="7"/>
  <c r="P30" i="7" s="1"/>
  <c r="H30" i="7" s="1"/>
  <c r="N29" i="7"/>
  <c r="E29" i="7" s="1"/>
  <c r="P39" i="62"/>
  <c r="P40" i="65"/>
  <c r="P7" i="65"/>
  <c r="O41" i="68"/>
  <c r="N41" i="68"/>
  <c r="M41" i="68"/>
  <c r="L41" i="68"/>
  <c r="K41" i="68"/>
  <c r="J41" i="68"/>
  <c r="I41" i="68"/>
  <c r="H41" i="68"/>
  <c r="G41" i="68"/>
  <c r="F41" i="68"/>
  <c r="E41" i="68"/>
  <c r="D41" i="68"/>
  <c r="P40" i="68"/>
  <c r="P39" i="68"/>
  <c r="P41" i="68" s="1"/>
  <c r="O38" i="68"/>
  <c r="N38" i="68"/>
  <c r="M38" i="68"/>
  <c r="L38" i="68"/>
  <c r="K38" i="68"/>
  <c r="J38" i="68"/>
  <c r="I38" i="68"/>
  <c r="H38" i="68"/>
  <c r="G38" i="68"/>
  <c r="F38" i="68"/>
  <c r="E38" i="68"/>
  <c r="D38" i="68"/>
  <c r="P37" i="68"/>
  <c r="P36" i="68"/>
  <c r="O35" i="68"/>
  <c r="N35" i="68"/>
  <c r="M35" i="68"/>
  <c r="L35" i="68"/>
  <c r="K35" i="68"/>
  <c r="J35" i="68"/>
  <c r="I35" i="68"/>
  <c r="H35" i="68"/>
  <c r="G35" i="68"/>
  <c r="F35" i="68"/>
  <c r="E35" i="68"/>
  <c r="D35" i="68"/>
  <c r="P34" i="68"/>
  <c r="P33" i="68"/>
  <c r="O32" i="68"/>
  <c r="N32" i="68"/>
  <c r="M32" i="68"/>
  <c r="L32" i="68"/>
  <c r="K32" i="68"/>
  <c r="J32" i="68"/>
  <c r="I32" i="68"/>
  <c r="H32" i="68"/>
  <c r="G32" i="68"/>
  <c r="F32" i="68"/>
  <c r="E32" i="68"/>
  <c r="D32" i="68"/>
  <c r="P31" i="68"/>
  <c r="P30" i="68"/>
  <c r="P32" i="68" s="1"/>
  <c r="O29" i="68"/>
  <c r="N29" i="68"/>
  <c r="M29" i="68"/>
  <c r="L29" i="68"/>
  <c r="K29" i="68"/>
  <c r="J29" i="68"/>
  <c r="I29" i="68"/>
  <c r="H29" i="68"/>
  <c r="G29" i="68"/>
  <c r="F29" i="68"/>
  <c r="E29" i="68"/>
  <c r="D29" i="68"/>
  <c r="P28" i="68"/>
  <c r="P27" i="68"/>
  <c r="O26" i="68"/>
  <c r="N26" i="68"/>
  <c r="M26" i="68"/>
  <c r="L26" i="68"/>
  <c r="K26" i="68"/>
  <c r="J26" i="68"/>
  <c r="I26" i="68"/>
  <c r="H26" i="68"/>
  <c r="G26" i="68"/>
  <c r="F26" i="68"/>
  <c r="E26" i="68"/>
  <c r="D26" i="68"/>
  <c r="P25" i="68"/>
  <c r="P24" i="68"/>
  <c r="O23" i="68"/>
  <c r="N23" i="68"/>
  <c r="M23" i="68"/>
  <c r="L23" i="68"/>
  <c r="K23" i="68"/>
  <c r="J23" i="68"/>
  <c r="I23" i="68"/>
  <c r="H23" i="68"/>
  <c r="G23" i="68"/>
  <c r="F23" i="68"/>
  <c r="E23" i="68"/>
  <c r="D23" i="68"/>
  <c r="P22" i="68"/>
  <c r="P21" i="68"/>
  <c r="P23" i="68" s="1"/>
  <c r="O20" i="68"/>
  <c r="N20" i="68"/>
  <c r="M20" i="68"/>
  <c r="L20" i="68"/>
  <c r="K20" i="68"/>
  <c r="J20" i="68"/>
  <c r="I20" i="68"/>
  <c r="H20" i="68"/>
  <c r="G20" i="68"/>
  <c r="F20" i="68"/>
  <c r="E20" i="68"/>
  <c r="D20" i="68"/>
  <c r="P19" i="68"/>
  <c r="P18" i="68"/>
  <c r="O17" i="68"/>
  <c r="N17" i="68"/>
  <c r="M17" i="68"/>
  <c r="L17" i="68"/>
  <c r="K17" i="68"/>
  <c r="J17" i="68"/>
  <c r="I17" i="68"/>
  <c r="H17" i="68"/>
  <c r="G17" i="68"/>
  <c r="F17" i="68"/>
  <c r="E17" i="68"/>
  <c r="D17" i="68"/>
  <c r="P16" i="68"/>
  <c r="P15" i="68"/>
  <c r="O14" i="68"/>
  <c r="N14" i="68"/>
  <c r="M14" i="68"/>
  <c r="L14" i="68"/>
  <c r="K14" i="68"/>
  <c r="J14" i="68"/>
  <c r="I14" i="68"/>
  <c r="H14" i="68"/>
  <c r="G14" i="68"/>
  <c r="F14" i="68"/>
  <c r="E14" i="68"/>
  <c r="D14" i="68"/>
  <c r="P13" i="68"/>
  <c r="P12" i="68"/>
  <c r="P14" i="68" s="1"/>
  <c r="O11" i="68"/>
  <c r="N11" i="68"/>
  <c r="M11" i="68"/>
  <c r="L11" i="68"/>
  <c r="K11" i="68"/>
  <c r="J11" i="68"/>
  <c r="I11" i="68"/>
  <c r="H11" i="68"/>
  <c r="G11" i="68"/>
  <c r="F11" i="68"/>
  <c r="E11" i="68"/>
  <c r="D11" i="68"/>
  <c r="P10" i="68"/>
  <c r="P9" i="68"/>
  <c r="O8" i="68"/>
  <c r="N8" i="68"/>
  <c r="M8" i="68"/>
  <c r="L8" i="68"/>
  <c r="K8" i="68"/>
  <c r="J8" i="68"/>
  <c r="I8" i="68"/>
  <c r="H8" i="68"/>
  <c r="G8" i="68"/>
  <c r="F8" i="68"/>
  <c r="E8" i="68"/>
  <c r="D8" i="68"/>
  <c r="P7" i="68"/>
  <c r="P6" i="68"/>
  <c r="O41" i="65"/>
  <c r="N41" i="65"/>
  <c r="M41" i="65"/>
  <c r="L41" i="65"/>
  <c r="K41" i="65"/>
  <c r="J41" i="65"/>
  <c r="I41" i="65"/>
  <c r="H41" i="65"/>
  <c r="G41" i="65"/>
  <c r="F41" i="65"/>
  <c r="E41" i="65"/>
  <c r="D41" i="65"/>
  <c r="P39" i="65"/>
  <c r="O38" i="65"/>
  <c r="N38" i="65"/>
  <c r="M38" i="65"/>
  <c r="L38" i="65"/>
  <c r="K38" i="65"/>
  <c r="J38" i="65"/>
  <c r="I38" i="65"/>
  <c r="H38" i="65"/>
  <c r="G38" i="65"/>
  <c r="F38" i="65"/>
  <c r="E38" i="65"/>
  <c r="D38" i="65"/>
  <c r="P37" i="65"/>
  <c r="P36" i="65"/>
  <c r="O35" i="65"/>
  <c r="N35" i="65"/>
  <c r="M35" i="65"/>
  <c r="L35" i="65"/>
  <c r="K35" i="65"/>
  <c r="J35" i="65"/>
  <c r="I35" i="65"/>
  <c r="H35" i="65"/>
  <c r="G35" i="65"/>
  <c r="F35" i="65"/>
  <c r="E35" i="65"/>
  <c r="D35" i="65"/>
  <c r="P34" i="65"/>
  <c r="P33" i="65"/>
  <c r="O32" i="65"/>
  <c r="N32" i="65"/>
  <c r="M32" i="65"/>
  <c r="L32" i="65"/>
  <c r="K32" i="65"/>
  <c r="J32" i="65"/>
  <c r="I32" i="65"/>
  <c r="H32" i="65"/>
  <c r="G32" i="65"/>
  <c r="F32" i="65"/>
  <c r="E32" i="65"/>
  <c r="D32" i="65"/>
  <c r="P31" i="65"/>
  <c r="P30" i="65"/>
  <c r="P32" i="65" s="1"/>
  <c r="O29" i="65"/>
  <c r="N29" i="65"/>
  <c r="M29" i="65"/>
  <c r="L29" i="65"/>
  <c r="K29" i="65"/>
  <c r="J29" i="65"/>
  <c r="I29" i="65"/>
  <c r="H29" i="65"/>
  <c r="G29" i="65"/>
  <c r="F29" i="65"/>
  <c r="E29" i="65"/>
  <c r="D29" i="65"/>
  <c r="P28" i="65"/>
  <c r="P27" i="65"/>
  <c r="P29" i="65" s="1"/>
  <c r="O26" i="65"/>
  <c r="N26" i="65"/>
  <c r="M26" i="65"/>
  <c r="L26" i="65"/>
  <c r="K26" i="65"/>
  <c r="J26" i="65"/>
  <c r="I26" i="65"/>
  <c r="H26" i="65"/>
  <c r="G26" i="65"/>
  <c r="F26" i="65"/>
  <c r="E26" i="65"/>
  <c r="D26" i="65"/>
  <c r="P25" i="65"/>
  <c r="P24" i="65"/>
  <c r="O23" i="65"/>
  <c r="N23" i="65"/>
  <c r="M23" i="65"/>
  <c r="L23" i="65"/>
  <c r="K23" i="65"/>
  <c r="J23" i="65"/>
  <c r="I23" i="65"/>
  <c r="H23" i="65"/>
  <c r="G23" i="65"/>
  <c r="F23" i="65"/>
  <c r="E23" i="65"/>
  <c r="D23" i="65"/>
  <c r="P22" i="65"/>
  <c r="P21" i="65"/>
  <c r="P23" i="65" s="1"/>
  <c r="O20" i="65"/>
  <c r="N20" i="65"/>
  <c r="M20" i="65"/>
  <c r="L20" i="65"/>
  <c r="K20" i="65"/>
  <c r="J20" i="65"/>
  <c r="I20" i="65"/>
  <c r="H20" i="65"/>
  <c r="G20" i="65"/>
  <c r="F20" i="65"/>
  <c r="E20" i="65"/>
  <c r="D20" i="65"/>
  <c r="P19" i="65"/>
  <c r="P18" i="65"/>
  <c r="P20" i="65" s="1"/>
  <c r="O17" i="65"/>
  <c r="N17" i="65"/>
  <c r="M17" i="65"/>
  <c r="L17" i="65"/>
  <c r="K17" i="65"/>
  <c r="J17" i="65"/>
  <c r="I17" i="65"/>
  <c r="H17" i="65"/>
  <c r="G17" i="65"/>
  <c r="F17" i="65"/>
  <c r="E17" i="65"/>
  <c r="D17" i="65"/>
  <c r="P16" i="65"/>
  <c r="P15" i="65"/>
  <c r="O14" i="65"/>
  <c r="N14" i="65"/>
  <c r="M14" i="65"/>
  <c r="L14" i="65"/>
  <c r="K14" i="65"/>
  <c r="J14" i="65"/>
  <c r="I14" i="65"/>
  <c r="H14" i="65"/>
  <c r="G14" i="65"/>
  <c r="F14" i="65"/>
  <c r="E14" i="65"/>
  <c r="D14" i="65"/>
  <c r="P13" i="65"/>
  <c r="P12" i="65"/>
  <c r="O11" i="65"/>
  <c r="N11" i="65"/>
  <c r="M11" i="65"/>
  <c r="L11" i="65"/>
  <c r="K11" i="65"/>
  <c r="J11" i="65"/>
  <c r="I11" i="65"/>
  <c r="H11" i="65"/>
  <c r="G11" i="65"/>
  <c r="F11" i="65"/>
  <c r="E11" i="65"/>
  <c r="D11" i="65"/>
  <c r="P10" i="65"/>
  <c r="P9" i="65"/>
  <c r="P11" i="65" s="1"/>
  <c r="O8" i="65"/>
  <c r="N8" i="65"/>
  <c r="M8" i="65"/>
  <c r="L8" i="65"/>
  <c r="K8" i="65"/>
  <c r="J8" i="65"/>
  <c r="I8" i="65"/>
  <c r="H8" i="65"/>
  <c r="G8" i="65"/>
  <c r="F8" i="65"/>
  <c r="E8" i="65"/>
  <c r="D8" i="65"/>
  <c r="P6" i="65"/>
  <c r="P8" i="65" s="1"/>
  <c r="E31" i="7" l="1"/>
  <c r="E30" i="7"/>
  <c r="P29" i="7"/>
  <c r="H29" i="7" s="1"/>
  <c r="P8" i="68"/>
  <c r="P17" i="68"/>
  <c r="P26" i="68"/>
  <c r="P35" i="68"/>
  <c r="P17" i="65"/>
  <c r="P26" i="65"/>
  <c r="P35" i="65"/>
  <c r="P11" i="68"/>
  <c r="P20" i="68"/>
  <c r="P29" i="68"/>
  <c r="P38" i="68"/>
  <c r="P41" i="65"/>
  <c r="P38" i="65"/>
  <c r="P14" i="65"/>
  <c r="O11" i="134" l="1"/>
  <c r="O8" i="134"/>
  <c r="D8" i="134" s="1"/>
  <c r="R10" i="134" l="1"/>
  <c r="E25" i="134"/>
  <c r="F25" i="134"/>
  <c r="G25" i="134"/>
  <c r="H25" i="134"/>
  <c r="I25" i="134"/>
  <c r="E26" i="134"/>
  <c r="F26" i="134"/>
  <c r="G26" i="134"/>
  <c r="H26" i="134"/>
  <c r="I26" i="134"/>
  <c r="E27" i="134"/>
  <c r="F27" i="134"/>
  <c r="G27" i="134"/>
  <c r="H27" i="134"/>
  <c r="I27" i="134"/>
  <c r="E28" i="134"/>
  <c r="F28" i="134"/>
  <c r="G28" i="134"/>
  <c r="H28" i="134"/>
  <c r="I28" i="134"/>
  <c r="D26" i="134"/>
  <c r="D27" i="134"/>
  <c r="D28" i="134"/>
  <c r="J28" i="134" s="1"/>
  <c r="D25" i="134"/>
  <c r="J25" i="134" s="1"/>
  <c r="J27" i="134" l="1"/>
  <c r="J26" i="134"/>
  <c r="V31" i="196"/>
  <c r="X31" i="196"/>
  <c r="W31" i="196"/>
  <c r="U31" i="196"/>
  <c r="T31" i="196"/>
  <c r="X30" i="194"/>
  <c r="W30" i="194"/>
  <c r="V30" i="194"/>
  <c r="U30" i="194"/>
  <c r="T30" i="194"/>
  <c r="V60" i="100" l="1"/>
  <c r="W60" i="100"/>
  <c r="X60" i="100"/>
  <c r="Y60" i="100"/>
  <c r="Z60" i="100"/>
  <c r="AA60" i="100"/>
  <c r="AB60" i="100"/>
  <c r="AC60" i="100"/>
  <c r="AD60" i="100"/>
  <c r="AE60" i="100"/>
  <c r="AF60" i="100"/>
  <c r="AG60" i="100"/>
  <c r="V61" i="100"/>
  <c r="W61" i="100"/>
  <c r="X61" i="100"/>
  <c r="Y61" i="100"/>
  <c r="Z61" i="100"/>
  <c r="AA61" i="100"/>
  <c r="AB61" i="100"/>
  <c r="AC61" i="100"/>
  <c r="AD61" i="100"/>
  <c r="AE61" i="100"/>
  <c r="AF61" i="100"/>
  <c r="AG61" i="100"/>
  <c r="V62" i="100"/>
  <c r="W62" i="100"/>
  <c r="X62" i="100"/>
  <c r="Y62" i="100"/>
  <c r="Z62" i="100"/>
  <c r="AA62" i="100"/>
  <c r="AB62" i="100"/>
  <c r="AC62" i="100"/>
  <c r="AD62" i="100"/>
  <c r="AE62" i="100"/>
  <c r="AF62" i="100"/>
  <c r="AG62" i="100"/>
  <c r="V63" i="100"/>
  <c r="W63" i="100"/>
  <c r="X63" i="100"/>
  <c r="Y63" i="100"/>
  <c r="Z63" i="100"/>
  <c r="AA63" i="100"/>
  <c r="AB63" i="100"/>
  <c r="AC63" i="100"/>
  <c r="AD63" i="100"/>
  <c r="AE63" i="100"/>
  <c r="AF63" i="100"/>
  <c r="AG63" i="100"/>
  <c r="V64" i="100"/>
  <c r="W64" i="100"/>
  <c r="X64" i="100"/>
  <c r="Y64" i="100"/>
  <c r="Z64" i="100"/>
  <c r="AA64" i="100"/>
  <c r="AB64" i="100"/>
  <c r="AC64" i="100"/>
  <c r="AD64" i="100"/>
  <c r="AE64" i="100"/>
  <c r="AF64" i="100"/>
  <c r="AG64" i="100"/>
  <c r="V65" i="100"/>
  <c r="W65" i="100"/>
  <c r="X65" i="100"/>
  <c r="Y65" i="100"/>
  <c r="Z65" i="100"/>
  <c r="AA65" i="100"/>
  <c r="AB65" i="100"/>
  <c r="AC65" i="100"/>
  <c r="AD65" i="100"/>
  <c r="AE65" i="100"/>
  <c r="AF65" i="100"/>
  <c r="AG65" i="100"/>
  <c r="V66" i="100"/>
  <c r="W66" i="100"/>
  <c r="X66" i="100"/>
  <c r="Y66" i="100"/>
  <c r="Z66" i="100"/>
  <c r="AA66" i="100"/>
  <c r="AB66" i="100"/>
  <c r="AC66" i="100"/>
  <c r="AD66" i="100"/>
  <c r="AE66" i="100"/>
  <c r="AF66" i="100"/>
  <c r="AG66" i="100"/>
  <c r="V67" i="100"/>
  <c r="W67" i="100"/>
  <c r="X67" i="100"/>
  <c r="Y67" i="100"/>
  <c r="Z67" i="100"/>
  <c r="AA67" i="100"/>
  <c r="AB67" i="100"/>
  <c r="AC67" i="100"/>
  <c r="AD67" i="100"/>
  <c r="AE67" i="100"/>
  <c r="AF67" i="100"/>
  <c r="AG67" i="100"/>
  <c r="V68" i="100"/>
  <c r="W68" i="100"/>
  <c r="X68" i="100"/>
  <c r="Y68" i="100"/>
  <c r="Z68" i="100"/>
  <c r="AA68" i="100"/>
  <c r="AB68" i="100"/>
  <c r="AC68" i="100"/>
  <c r="AD68" i="100"/>
  <c r="AE68" i="100"/>
  <c r="AF68" i="100"/>
  <c r="AG68" i="100"/>
  <c r="V69" i="100"/>
  <c r="W69" i="100"/>
  <c r="X69" i="100"/>
  <c r="Y69" i="100"/>
  <c r="Z69" i="100"/>
  <c r="AA69" i="100"/>
  <c r="AB69" i="100"/>
  <c r="AC69" i="100"/>
  <c r="AD69" i="100"/>
  <c r="AE69" i="100"/>
  <c r="AF69" i="100"/>
  <c r="AG69" i="100"/>
  <c r="V70" i="100"/>
  <c r="W70" i="100"/>
  <c r="X70" i="100"/>
  <c r="Y70" i="100"/>
  <c r="Z70" i="100"/>
  <c r="AA70" i="100"/>
  <c r="AB70" i="100"/>
  <c r="AC70" i="100"/>
  <c r="AD70" i="100"/>
  <c r="AE70" i="100"/>
  <c r="AF70" i="100"/>
  <c r="AG70" i="100"/>
  <c r="V71" i="100"/>
  <c r="W71" i="100"/>
  <c r="X71" i="100"/>
  <c r="Y71" i="100"/>
  <c r="Z71" i="100"/>
  <c r="AA71" i="100"/>
  <c r="AB71" i="100"/>
  <c r="AC71" i="100"/>
  <c r="AD71" i="100"/>
  <c r="AE71" i="100"/>
  <c r="AF71" i="100"/>
  <c r="AG71" i="100"/>
  <c r="V72" i="100"/>
  <c r="W72" i="100"/>
  <c r="X72" i="100"/>
  <c r="Y72" i="100"/>
  <c r="Z72" i="100"/>
  <c r="AA72" i="100"/>
  <c r="AB72" i="100"/>
  <c r="AC72" i="100"/>
  <c r="AD72" i="100"/>
  <c r="AE72" i="100"/>
  <c r="AF72" i="100"/>
  <c r="AG72" i="100"/>
  <c r="V73" i="100"/>
  <c r="W73" i="100"/>
  <c r="X73" i="100"/>
  <c r="Y73" i="100"/>
  <c r="Z73" i="100"/>
  <c r="AA73" i="100"/>
  <c r="AB73" i="100"/>
  <c r="AC73" i="100"/>
  <c r="AD73" i="100"/>
  <c r="AE73" i="100"/>
  <c r="AF73" i="100"/>
  <c r="AG73" i="100"/>
  <c r="V74" i="100"/>
  <c r="W74" i="100"/>
  <c r="X74" i="100"/>
  <c r="Y74" i="100"/>
  <c r="Z74" i="100"/>
  <c r="AA74" i="100"/>
  <c r="AB74" i="100"/>
  <c r="AC74" i="100"/>
  <c r="AD74" i="100"/>
  <c r="AE74" i="100"/>
  <c r="AF74" i="100"/>
  <c r="AG74" i="100"/>
  <c r="V75" i="100"/>
  <c r="W75" i="100"/>
  <c r="X75" i="100"/>
  <c r="Y75" i="100"/>
  <c r="Z75" i="100"/>
  <c r="AA75" i="100"/>
  <c r="AB75" i="100"/>
  <c r="AC75" i="100"/>
  <c r="AD75" i="100"/>
  <c r="AE75" i="100"/>
  <c r="AF75" i="100"/>
  <c r="AG75" i="100"/>
  <c r="V76" i="100"/>
  <c r="W76" i="100"/>
  <c r="X76" i="100"/>
  <c r="Y76" i="100"/>
  <c r="Z76" i="100"/>
  <c r="AA76" i="100"/>
  <c r="AB76" i="100"/>
  <c r="AC76" i="100"/>
  <c r="AD76" i="100"/>
  <c r="AE76" i="100"/>
  <c r="AF76" i="100"/>
  <c r="AG76" i="100"/>
  <c r="V77" i="100"/>
  <c r="W77" i="100"/>
  <c r="X77" i="100"/>
  <c r="Y77" i="100"/>
  <c r="Z77" i="100"/>
  <c r="AA77" i="100"/>
  <c r="AB77" i="100"/>
  <c r="AC77" i="100"/>
  <c r="AD77" i="100"/>
  <c r="AE77" i="100"/>
  <c r="AF77" i="100"/>
  <c r="AG77" i="100"/>
  <c r="V78" i="100"/>
  <c r="W78" i="100"/>
  <c r="X78" i="100"/>
  <c r="Y78" i="100"/>
  <c r="Z78" i="100"/>
  <c r="AA78" i="100"/>
  <c r="AB78" i="100"/>
  <c r="AC78" i="100"/>
  <c r="AD78" i="100"/>
  <c r="AE78" i="100"/>
  <c r="AF78" i="100"/>
  <c r="AG78" i="100"/>
  <c r="V79" i="100"/>
  <c r="W79" i="100"/>
  <c r="X79" i="100"/>
  <c r="Y79" i="100"/>
  <c r="Z79" i="100"/>
  <c r="AA79" i="100"/>
  <c r="AB79" i="100"/>
  <c r="AC79" i="100"/>
  <c r="AD79" i="100"/>
  <c r="AE79" i="100"/>
  <c r="AF79" i="100"/>
  <c r="AG79" i="100"/>
  <c r="V80" i="100"/>
  <c r="W80" i="100"/>
  <c r="X80" i="100"/>
  <c r="Y80" i="100"/>
  <c r="Z80" i="100"/>
  <c r="AA80" i="100"/>
  <c r="AB80" i="100"/>
  <c r="AC80" i="100"/>
  <c r="AD80" i="100"/>
  <c r="AE80" i="100"/>
  <c r="AF80" i="100"/>
  <c r="AG80" i="100"/>
  <c r="V81" i="100"/>
  <c r="W81" i="100"/>
  <c r="X81" i="100"/>
  <c r="Y81" i="100"/>
  <c r="Z81" i="100"/>
  <c r="AA81" i="100"/>
  <c r="AB81" i="100"/>
  <c r="AC81" i="100"/>
  <c r="AD81" i="100"/>
  <c r="AE81" i="100"/>
  <c r="AF81" i="100"/>
  <c r="AG81" i="100"/>
  <c r="V82" i="100"/>
  <c r="W82" i="100"/>
  <c r="X82" i="100"/>
  <c r="Y82" i="100"/>
  <c r="Z82" i="100"/>
  <c r="AA82" i="100"/>
  <c r="AB82" i="100"/>
  <c r="AC82" i="100"/>
  <c r="AD82" i="100"/>
  <c r="AE82" i="100"/>
  <c r="AF82" i="100"/>
  <c r="AG82" i="100"/>
  <c r="V83" i="100"/>
  <c r="W83" i="100"/>
  <c r="X83" i="100"/>
  <c r="Y83" i="100"/>
  <c r="Z83" i="100"/>
  <c r="AA83" i="100"/>
  <c r="AB83" i="100"/>
  <c r="AC83" i="100"/>
  <c r="AD83" i="100"/>
  <c r="AE83" i="100"/>
  <c r="AF83" i="100"/>
  <c r="AG83" i="100"/>
  <c r="V84" i="100"/>
  <c r="W84" i="100"/>
  <c r="X84" i="100"/>
  <c r="Y84" i="100"/>
  <c r="Z84" i="100"/>
  <c r="AA84" i="100"/>
  <c r="AB84" i="100"/>
  <c r="AC84" i="100"/>
  <c r="AD84" i="100"/>
  <c r="AE84" i="100"/>
  <c r="AF84" i="100"/>
  <c r="AG84" i="100"/>
  <c r="V85" i="100"/>
  <c r="W85" i="100"/>
  <c r="X85" i="100"/>
  <c r="Y85" i="100"/>
  <c r="Z85" i="100"/>
  <c r="AA85" i="100"/>
  <c r="AB85" i="100"/>
  <c r="AC85" i="100"/>
  <c r="AD85" i="100"/>
  <c r="AE85" i="100"/>
  <c r="AF85" i="100"/>
  <c r="AG85" i="100"/>
  <c r="V86" i="100"/>
  <c r="W86" i="100"/>
  <c r="X86" i="100"/>
  <c r="Y86" i="100"/>
  <c r="Z86" i="100"/>
  <c r="AA86" i="100"/>
  <c r="AB86" i="100"/>
  <c r="AC86" i="100"/>
  <c r="AD86" i="100"/>
  <c r="AE86" i="100"/>
  <c r="AF86" i="100"/>
  <c r="AG86" i="100"/>
  <c r="V87" i="100"/>
  <c r="W87" i="100"/>
  <c r="X87" i="100"/>
  <c r="Y87" i="100"/>
  <c r="Z87" i="100"/>
  <c r="AA87" i="100"/>
  <c r="AB87" i="100"/>
  <c r="AC87" i="100"/>
  <c r="AD87" i="100"/>
  <c r="AE87" i="100"/>
  <c r="AF87" i="100"/>
  <c r="AG87" i="100"/>
  <c r="V88" i="100"/>
  <c r="W88" i="100"/>
  <c r="X88" i="100"/>
  <c r="Y88" i="100"/>
  <c r="Z88" i="100"/>
  <c r="AA88" i="100"/>
  <c r="AB88" i="100"/>
  <c r="AC88" i="100"/>
  <c r="AD88" i="100"/>
  <c r="AE88" i="100"/>
  <c r="AF88" i="100"/>
  <c r="AG88" i="100"/>
  <c r="V89" i="100"/>
  <c r="W89" i="100"/>
  <c r="X89" i="100"/>
  <c r="Y89" i="100"/>
  <c r="Z89" i="100"/>
  <c r="AA89" i="100"/>
  <c r="AB89" i="100"/>
  <c r="AC89" i="100"/>
  <c r="AD89" i="100"/>
  <c r="AE89" i="100"/>
  <c r="AF89" i="100"/>
  <c r="AG89" i="100"/>
  <c r="V90" i="100"/>
  <c r="W90" i="100"/>
  <c r="X90" i="100"/>
  <c r="Y90" i="100"/>
  <c r="Z90" i="100"/>
  <c r="AA90" i="100"/>
  <c r="AB90" i="100"/>
  <c r="AC90" i="100"/>
  <c r="AD90" i="100"/>
  <c r="AE90" i="100"/>
  <c r="AF90" i="100"/>
  <c r="AG90" i="100"/>
  <c r="V91" i="100"/>
  <c r="W91" i="100"/>
  <c r="X91" i="100"/>
  <c r="Y91" i="100"/>
  <c r="Z91" i="100"/>
  <c r="AA91" i="100"/>
  <c r="AB91" i="100"/>
  <c r="AC91" i="100"/>
  <c r="AD91" i="100"/>
  <c r="AE91" i="100"/>
  <c r="AF91" i="100"/>
  <c r="AG91" i="100"/>
  <c r="V92" i="100"/>
  <c r="W92" i="100"/>
  <c r="X92" i="100"/>
  <c r="Y92" i="100"/>
  <c r="Z92" i="100"/>
  <c r="AA92" i="100"/>
  <c r="AB92" i="100"/>
  <c r="AC92" i="100"/>
  <c r="AD92" i="100"/>
  <c r="AE92" i="100"/>
  <c r="AF92" i="100"/>
  <c r="AG92" i="100"/>
  <c r="V93" i="100"/>
  <c r="W93" i="100"/>
  <c r="X93" i="100"/>
  <c r="Y93" i="100"/>
  <c r="Z93" i="100"/>
  <c r="AA93" i="100"/>
  <c r="AB93" i="100"/>
  <c r="AC93" i="100"/>
  <c r="AD93" i="100"/>
  <c r="AE93" i="100"/>
  <c r="AF93" i="100"/>
  <c r="AG93" i="100"/>
  <c r="V94" i="100"/>
  <c r="W94" i="100"/>
  <c r="X94" i="100"/>
  <c r="Y94" i="100"/>
  <c r="Z94" i="100"/>
  <c r="AA94" i="100"/>
  <c r="AB94" i="100"/>
  <c r="AC94" i="100"/>
  <c r="AD94" i="100"/>
  <c r="AE94" i="100"/>
  <c r="AF94" i="100"/>
  <c r="AG94" i="100"/>
  <c r="V95" i="100"/>
  <c r="W95" i="100"/>
  <c r="X95" i="100"/>
  <c r="Y95" i="100"/>
  <c r="Z95" i="100"/>
  <c r="AA95" i="100"/>
  <c r="AB95" i="100"/>
  <c r="AC95" i="100"/>
  <c r="AD95" i="100"/>
  <c r="AE95" i="100"/>
  <c r="AF95" i="100"/>
  <c r="AG95" i="100"/>
  <c r="V96" i="100"/>
  <c r="W96" i="100"/>
  <c r="X96" i="100"/>
  <c r="Y96" i="100"/>
  <c r="Z96" i="100"/>
  <c r="AA96" i="100"/>
  <c r="AB96" i="100"/>
  <c r="AC96" i="100"/>
  <c r="AD96" i="100"/>
  <c r="AE96" i="100"/>
  <c r="AF96" i="100"/>
  <c r="AG96" i="100"/>
  <c r="V97" i="100"/>
  <c r="W97" i="100"/>
  <c r="X97" i="100"/>
  <c r="Y97" i="100"/>
  <c r="Z97" i="100"/>
  <c r="AA97" i="100"/>
  <c r="AB97" i="100"/>
  <c r="AC97" i="100"/>
  <c r="AD97" i="100"/>
  <c r="AE97" i="100"/>
  <c r="AF97" i="100"/>
  <c r="AG97" i="100"/>
  <c r="V98" i="100"/>
  <c r="W98" i="100"/>
  <c r="X98" i="100"/>
  <c r="Y98" i="100"/>
  <c r="Z98" i="100"/>
  <c r="AA98" i="100"/>
  <c r="AB98" i="100"/>
  <c r="AC98" i="100"/>
  <c r="AD98" i="100"/>
  <c r="AE98" i="100"/>
  <c r="AF98" i="100"/>
  <c r="AG98" i="100"/>
  <c r="V99" i="100"/>
  <c r="W99" i="100"/>
  <c r="X99" i="100"/>
  <c r="Y99" i="100"/>
  <c r="Z99" i="100"/>
  <c r="AA99" i="100"/>
  <c r="AB99" i="100"/>
  <c r="AC99" i="100"/>
  <c r="AD99" i="100"/>
  <c r="AE99" i="100"/>
  <c r="AF99" i="100"/>
  <c r="AG99" i="100"/>
  <c r="V100" i="100"/>
  <c r="W100" i="100"/>
  <c r="X100" i="100"/>
  <c r="Y100" i="100"/>
  <c r="Z100" i="100"/>
  <c r="AA100" i="100"/>
  <c r="AB100" i="100"/>
  <c r="AC100" i="100"/>
  <c r="AD100" i="100"/>
  <c r="AE100" i="100"/>
  <c r="AF100" i="100"/>
  <c r="AG100" i="100"/>
  <c r="V101" i="100"/>
  <c r="W101" i="100"/>
  <c r="X101" i="100"/>
  <c r="Y101" i="100"/>
  <c r="Z101" i="100"/>
  <c r="AA101" i="100"/>
  <c r="AB101" i="100"/>
  <c r="AC101" i="100"/>
  <c r="AD101" i="100"/>
  <c r="AE101" i="100"/>
  <c r="AF101" i="100"/>
  <c r="AG101" i="100"/>
  <c r="V102" i="100"/>
  <c r="W102" i="100"/>
  <c r="X102" i="100"/>
  <c r="Y102" i="100"/>
  <c r="Z102" i="100"/>
  <c r="AA102" i="100"/>
  <c r="AB102" i="100"/>
  <c r="AC102" i="100"/>
  <c r="AD102" i="100"/>
  <c r="AE102" i="100"/>
  <c r="AF102" i="100"/>
  <c r="AG102" i="100"/>
  <c r="V103" i="100"/>
  <c r="W103" i="100"/>
  <c r="X103" i="100"/>
  <c r="Y103" i="100"/>
  <c r="Z103" i="100"/>
  <c r="AA103" i="100"/>
  <c r="AB103" i="100"/>
  <c r="AC103" i="100"/>
  <c r="AD103" i="100"/>
  <c r="AE103" i="100"/>
  <c r="AF103" i="100"/>
  <c r="AG103" i="100"/>
  <c r="V104" i="100"/>
  <c r="W104" i="100"/>
  <c r="X104" i="100"/>
  <c r="Y104" i="100"/>
  <c r="Z104" i="100"/>
  <c r="AA104" i="100"/>
  <c r="AB104" i="100"/>
  <c r="AC104" i="100"/>
  <c r="AD104" i="100"/>
  <c r="AE104" i="100"/>
  <c r="AF104" i="100"/>
  <c r="AG104" i="100"/>
  <c r="V105" i="100"/>
  <c r="W105" i="100"/>
  <c r="X105" i="100"/>
  <c r="Y105" i="100"/>
  <c r="Z105" i="100"/>
  <c r="AA105" i="100"/>
  <c r="AB105" i="100"/>
  <c r="AC105" i="100"/>
  <c r="AD105" i="100"/>
  <c r="AE105" i="100"/>
  <c r="AF105" i="100"/>
  <c r="AG105" i="100"/>
  <c r="V106" i="100"/>
  <c r="W106" i="100"/>
  <c r="X106" i="100"/>
  <c r="Y106" i="100"/>
  <c r="Z106" i="100"/>
  <c r="AA106" i="100"/>
  <c r="AB106" i="100"/>
  <c r="AC106" i="100"/>
  <c r="AD106" i="100"/>
  <c r="AE106" i="100"/>
  <c r="AF106" i="100"/>
  <c r="AG106" i="100"/>
  <c r="W59" i="100"/>
  <c r="X59" i="100"/>
  <c r="Y59" i="100"/>
  <c r="Z59" i="100"/>
  <c r="AA59" i="100"/>
  <c r="AB59" i="100"/>
  <c r="AC59" i="100"/>
  <c r="AD59" i="100"/>
  <c r="AE59" i="100"/>
  <c r="AF59" i="100"/>
  <c r="AG59" i="100"/>
  <c r="V59" i="100"/>
  <c r="P19" i="100"/>
  <c r="R19" i="100"/>
  <c r="X59" i="189"/>
  <c r="W59" i="189"/>
  <c r="V59" i="189"/>
  <c r="U59" i="189"/>
  <c r="T59" i="189"/>
  <c r="Z45" i="189"/>
  <c r="Z44" i="189"/>
  <c r="Z43" i="189"/>
  <c r="Z42" i="189"/>
  <c r="Z41" i="189"/>
  <c r="Z40" i="189"/>
  <c r="Z39" i="189"/>
  <c r="Z38" i="189"/>
  <c r="Z37" i="189"/>
  <c r="Z36" i="189"/>
  <c r="Z35" i="189"/>
  <c r="P25" i="7" l="1"/>
  <c r="H25" i="7" s="1"/>
  <c r="E25" i="7"/>
  <c r="H29" i="185" l="1"/>
  <c r="G29" i="185"/>
  <c r="F29" i="185"/>
  <c r="E29" i="185"/>
  <c r="D29" i="185"/>
  <c r="H28" i="185"/>
  <c r="G28" i="185"/>
  <c r="Q9" i="183"/>
  <c r="Q10" i="183"/>
  <c r="Q14" i="183"/>
  <c r="Q18" i="183"/>
  <c r="Q19" i="183"/>
  <c r="Q20" i="183"/>
  <c r="Q21" i="183"/>
  <c r="Q22" i="183"/>
  <c r="Q23" i="183"/>
  <c r="Q24" i="183"/>
  <c r="N25" i="183"/>
  <c r="N24" i="183"/>
  <c r="N17" i="183"/>
  <c r="N16" i="183"/>
  <c r="N15" i="183"/>
  <c r="N12" i="183"/>
  <c r="N13" i="183"/>
  <c r="N11" i="183"/>
  <c r="N8" i="183"/>
  <c r="N7" i="183"/>
  <c r="P15" i="183"/>
  <c r="Q15" i="183" s="1"/>
  <c r="P11" i="183"/>
  <c r="Q11" i="183" s="1"/>
  <c r="P25" i="183"/>
  <c r="Q25" i="183" s="1"/>
  <c r="P17" i="183"/>
  <c r="Q17" i="183" s="1"/>
  <c r="P16" i="183"/>
  <c r="Q16" i="183" s="1"/>
  <c r="P13" i="183"/>
  <c r="Q13" i="183" s="1"/>
  <c r="P12" i="183"/>
  <c r="Q12" i="183" s="1"/>
  <c r="P8" i="183"/>
  <c r="Q8" i="183" s="1"/>
  <c r="P7" i="183"/>
  <c r="Q7" i="183" s="1"/>
  <c r="N53" i="182"/>
  <c r="N52" i="182"/>
  <c r="N51" i="182"/>
  <c r="N50" i="182"/>
  <c r="N49" i="182"/>
  <c r="U8" i="182" s="1"/>
  <c r="N48" i="182"/>
  <c r="N47" i="182"/>
  <c r="N46" i="182"/>
  <c r="N45" i="182"/>
  <c r="N44" i="182"/>
  <c r="N43" i="182"/>
  <c r="N42" i="182"/>
  <c r="N41" i="182"/>
  <c r="N40" i="182"/>
  <c r="N39" i="182"/>
  <c r="N38" i="182"/>
  <c r="N37" i="182"/>
  <c r="N36" i="182"/>
  <c r="N35" i="182"/>
  <c r="N34" i="182"/>
  <c r="N33" i="182"/>
  <c r="N32" i="182"/>
  <c r="N31" i="182"/>
  <c r="N30" i="182"/>
  <c r="N29" i="182"/>
  <c r="N28" i="182"/>
  <c r="N27" i="182"/>
  <c r="N26" i="182"/>
  <c r="N25" i="182"/>
  <c r="N24" i="182"/>
  <c r="N23" i="182"/>
  <c r="N22" i="182"/>
  <c r="N21" i="182"/>
  <c r="N20" i="182"/>
  <c r="N19" i="182"/>
  <c r="N18" i="182"/>
  <c r="N17" i="182"/>
  <c r="N16" i="182"/>
  <c r="N15" i="182"/>
  <c r="N14" i="182"/>
  <c r="N13" i="182"/>
  <c r="N12" i="182"/>
  <c r="N11" i="182"/>
  <c r="N10" i="182"/>
  <c r="N9" i="182"/>
  <c r="N8" i="182"/>
  <c r="N7" i="182"/>
  <c r="M53" i="181"/>
  <c r="N53" i="181" s="1"/>
  <c r="M52" i="181"/>
  <c r="N52" i="181" s="1"/>
  <c r="M51" i="181"/>
  <c r="N51" i="181" s="1"/>
  <c r="M50" i="181"/>
  <c r="N50" i="181" s="1"/>
  <c r="M49" i="181"/>
  <c r="N49" i="181" s="1"/>
  <c r="U8" i="181" s="1"/>
  <c r="M48" i="181"/>
  <c r="N48" i="181" s="1"/>
  <c r="M47" i="181"/>
  <c r="N47" i="181" s="1"/>
  <c r="M46" i="181"/>
  <c r="N46" i="181" s="1"/>
  <c r="M45" i="181"/>
  <c r="N45" i="181" s="1"/>
  <c r="M44" i="181"/>
  <c r="N44" i="181" s="1"/>
  <c r="M43" i="181"/>
  <c r="N43" i="181" s="1"/>
  <c r="M42" i="181"/>
  <c r="N42" i="181" s="1"/>
  <c r="M41" i="181"/>
  <c r="N41" i="181" s="1"/>
  <c r="M40" i="181"/>
  <c r="N40" i="181" s="1"/>
  <c r="M39" i="181"/>
  <c r="N39" i="181" s="1"/>
  <c r="M38" i="181"/>
  <c r="N38" i="181" s="1"/>
  <c r="M37" i="181"/>
  <c r="N37" i="181" s="1"/>
  <c r="M36" i="181"/>
  <c r="N36" i="181" s="1"/>
  <c r="M35" i="181"/>
  <c r="N35" i="181" s="1"/>
  <c r="M34" i="181"/>
  <c r="N34" i="181" s="1"/>
  <c r="M33" i="181"/>
  <c r="N33" i="181" s="1"/>
  <c r="M32" i="181"/>
  <c r="N32" i="181" s="1"/>
  <c r="M31" i="181"/>
  <c r="N31" i="181" s="1"/>
  <c r="M30" i="181"/>
  <c r="N30" i="181" s="1"/>
  <c r="M29" i="181"/>
  <c r="N29" i="181" s="1"/>
  <c r="M28" i="181"/>
  <c r="N28" i="181" s="1"/>
  <c r="M27" i="181"/>
  <c r="N27" i="181" s="1"/>
  <c r="M26" i="181"/>
  <c r="N26" i="181" s="1"/>
  <c r="M25" i="181"/>
  <c r="N25" i="181" s="1"/>
  <c r="M24" i="181"/>
  <c r="N24" i="181" s="1"/>
  <c r="M23" i="181"/>
  <c r="N23" i="181" s="1"/>
  <c r="M22" i="181"/>
  <c r="N22" i="181" s="1"/>
  <c r="M21" i="181"/>
  <c r="N21" i="181" s="1"/>
  <c r="M20" i="181"/>
  <c r="N20" i="181" s="1"/>
  <c r="M19" i="181"/>
  <c r="N19" i="181" s="1"/>
  <c r="M18" i="181"/>
  <c r="N18" i="181" s="1"/>
  <c r="M17" i="181"/>
  <c r="N17" i="181" s="1"/>
  <c r="M16" i="181"/>
  <c r="N16" i="181" s="1"/>
  <c r="M15" i="181"/>
  <c r="N15" i="181" s="1"/>
  <c r="M14" i="181"/>
  <c r="N14" i="181" s="1"/>
  <c r="M13" i="181"/>
  <c r="N13" i="181" s="1"/>
  <c r="M12" i="181"/>
  <c r="N12" i="181" s="1"/>
  <c r="M11" i="181"/>
  <c r="N11" i="181" s="1"/>
  <c r="M10" i="181"/>
  <c r="N10" i="181" s="1"/>
  <c r="M9" i="181"/>
  <c r="N9" i="181" s="1"/>
  <c r="M8" i="181"/>
  <c r="N8" i="181" s="1"/>
  <c r="M7" i="181"/>
  <c r="N7" i="181" s="1"/>
  <c r="N53" i="180"/>
  <c r="N52" i="180"/>
  <c r="N51" i="180"/>
  <c r="N50" i="180"/>
  <c r="N49" i="180"/>
  <c r="U8" i="180" s="1"/>
  <c r="N48" i="180"/>
  <c r="N47" i="180"/>
  <c r="N46" i="180"/>
  <c r="N45" i="180"/>
  <c r="N44" i="180"/>
  <c r="N43" i="180"/>
  <c r="N42" i="180"/>
  <c r="N41" i="180"/>
  <c r="N40" i="180"/>
  <c r="N39" i="180"/>
  <c r="N38" i="180"/>
  <c r="N37" i="180"/>
  <c r="N36" i="180"/>
  <c r="N35" i="180"/>
  <c r="N34" i="180"/>
  <c r="N33" i="180"/>
  <c r="N32" i="180"/>
  <c r="N31" i="180"/>
  <c r="N30" i="180"/>
  <c r="N29" i="180"/>
  <c r="N28" i="180"/>
  <c r="N27" i="180"/>
  <c r="N26" i="180"/>
  <c r="N25" i="180"/>
  <c r="N24" i="180"/>
  <c r="N23" i="180"/>
  <c r="N22" i="180"/>
  <c r="N21" i="180"/>
  <c r="N20" i="180"/>
  <c r="N19" i="180"/>
  <c r="N18" i="180"/>
  <c r="N17" i="180"/>
  <c r="N16" i="180"/>
  <c r="N15" i="180"/>
  <c r="N14" i="180"/>
  <c r="N13" i="180"/>
  <c r="N12" i="180"/>
  <c r="N11" i="180"/>
  <c r="N10" i="180"/>
  <c r="N9" i="180"/>
  <c r="N8" i="180"/>
  <c r="N7" i="180"/>
  <c r="O31" i="180" l="1"/>
  <c r="O14" i="182"/>
  <c r="O19" i="180"/>
  <c r="O25" i="180"/>
  <c r="O17" i="180"/>
  <c r="O41" i="180"/>
  <c r="O53" i="182"/>
  <c r="O48" i="182"/>
  <c r="O49" i="180"/>
  <c r="U7" i="180" s="1"/>
  <c r="O7" i="180"/>
  <c r="R9" i="180" s="1"/>
  <c r="O23" i="180"/>
  <c r="O35" i="180"/>
  <c r="O47" i="180"/>
  <c r="O12" i="182"/>
  <c r="O18" i="182"/>
  <c r="O24" i="182"/>
  <c r="O30" i="182"/>
  <c r="O36" i="182"/>
  <c r="O42" i="182"/>
  <c r="O8" i="180"/>
  <c r="O12" i="180"/>
  <c r="O24" i="180"/>
  <c r="O36" i="180"/>
  <c r="O48" i="180"/>
  <c r="O8" i="182"/>
  <c r="O7" i="181"/>
  <c r="Q9" i="181" s="1"/>
  <c r="O26" i="182"/>
  <c r="O44" i="182"/>
  <c r="O9" i="180"/>
  <c r="O20" i="180"/>
  <c r="O32" i="180"/>
  <c r="O44" i="180"/>
  <c r="O43" i="180"/>
  <c r="O20" i="182"/>
  <c r="O32" i="182"/>
  <c r="O50" i="182"/>
  <c r="O15" i="180"/>
  <c r="O33" i="180"/>
  <c r="O10" i="182"/>
  <c r="O22" i="182"/>
  <c r="O28" i="182"/>
  <c r="O34" i="182"/>
  <c r="O40" i="182"/>
  <c r="O52" i="182"/>
  <c r="O38" i="182"/>
  <c r="O27" i="180"/>
  <c r="O39" i="180"/>
  <c r="O51" i="180"/>
  <c r="O16" i="182"/>
  <c r="O46" i="182"/>
  <c r="O10" i="180"/>
  <c r="O16" i="180"/>
  <c r="O28" i="180"/>
  <c r="O40" i="180"/>
  <c r="O52" i="180"/>
  <c r="R9" i="181"/>
  <c r="O21" i="180"/>
  <c r="O37" i="180"/>
  <c r="O11" i="181"/>
  <c r="O27" i="181"/>
  <c r="O43" i="181"/>
  <c r="O48" i="181"/>
  <c r="R41" i="180"/>
  <c r="Q9" i="180"/>
  <c r="O10" i="181"/>
  <c r="O13" i="180"/>
  <c r="O29" i="180"/>
  <c r="O45" i="180"/>
  <c r="O53" i="180"/>
  <c r="O16" i="181"/>
  <c r="O32" i="181"/>
  <c r="O14" i="180"/>
  <c r="O22" i="180"/>
  <c r="O30" i="180"/>
  <c r="O38" i="180"/>
  <c r="O46" i="180"/>
  <c r="O12" i="181"/>
  <c r="O22" i="181"/>
  <c r="O28" i="181"/>
  <c r="O38" i="181"/>
  <c r="O44" i="181"/>
  <c r="O13" i="181"/>
  <c r="O23" i="181"/>
  <c r="O29" i="181"/>
  <c r="O34" i="181"/>
  <c r="O39" i="181"/>
  <c r="O45" i="181"/>
  <c r="O50" i="181"/>
  <c r="O9" i="181"/>
  <c r="O25" i="181"/>
  <c r="O33" i="181"/>
  <c r="O8" i="181"/>
  <c r="O17" i="181"/>
  <c r="O49" i="181"/>
  <c r="U7" i="181" s="1"/>
  <c r="O41" i="181"/>
  <c r="O19" i="181"/>
  <c r="O35" i="181"/>
  <c r="O18" i="181"/>
  <c r="O24" i="181"/>
  <c r="O40" i="181"/>
  <c r="O51" i="181"/>
  <c r="O11" i="180"/>
  <c r="O18" i="180"/>
  <c r="O26" i="180"/>
  <c r="O34" i="180"/>
  <c r="O42" i="180"/>
  <c r="O50" i="180"/>
  <c r="O14" i="181"/>
  <c r="O20" i="181"/>
  <c r="O30" i="181"/>
  <c r="O36" i="181"/>
  <c r="O46" i="181"/>
  <c r="O52" i="181"/>
  <c r="O15" i="181"/>
  <c r="O21" i="181"/>
  <c r="O26" i="181"/>
  <c r="O31" i="181"/>
  <c r="O37" i="181"/>
  <c r="O42" i="181"/>
  <c r="O47" i="181"/>
  <c r="O53" i="181"/>
  <c r="O7" i="182"/>
  <c r="O9" i="182"/>
  <c r="O11" i="182"/>
  <c r="O13" i="182"/>
  <c r="O15" i="182"/>
  <c r="O17" i="182"/>
  <c r="O19" i="182"/>
  <c r="O21" i="182"/>
  <c r="O23" i="182"/>
  <c r="O25" i="182"/>
  <c r="O27" i="182"/>
  <c r="O29" i="182"/>
  <c r="O31" i="182"/>
  <c r="O33" i="182"/>
  <c r="O35" i="182"/>
  <c r="O37" i="182"/>
  <c r="O39" i="182"/>
  <c r="O41" i="182"/>
  <c r="O43" i="182"/>
  <c r="O45" i="182"/>
  <c r="O47" i="182"/>
  <c r="O49" i="182"/>
  <c r="U7" i="182" s="1"/>
  <c r="O51" i="182"/>
  <c r="Q36" i="180" l="1"/>
  <c r="R23" i="180"/>
  <c r="R47" i="180"/>
  <c r="Q34" i="180"/>
  <c r="Q17" i="180"/>
  <c r="Q21" i="180"/>
  <c r="R34" i="180"/>
  <c r="Q41" i="180"/>
  <c r="R36" i="180"/>
  <c r="R51" i="181"/>
  <c r="R11" i="180"/>
  <c r="Q36" i="181"/>
  <c r="R21" i="180"/>
  <c r="R12" i="180"/>
  <c r="Q25" i="180"/>
  <c r="R17" i="180"/>
  <c r="R49" i="180"/>
  <c r="Q32" i="180"/>
  <c r="Q48" i="180"/>
  <c r="R20" i="180"/>
  <c r="R52" i="180"/>
  <c r="Q10" i="181"/>
  <c r="Q42" i="181"/>
  <c r="R10" i="181"/>
  <c r="R42" i="181"/>
  <c r="Q41" i="181"/>
  <c r="Q25" i="181"/>
  <c r="R25" i="181"/>
  <c r="Q8" i="181"/>
  <c r="R38" i="181"/>
  <c r="Q24" i="181"/>
  <c r="R15" i="181"/>
  <c r="R39" i="180"/>
  <c r="R7" i="180"/>
  <c r="R43" i="180"/>
  <c r="Q11" i="180"/>
  <c r="Q27" i="180"/>
  <c r="Q43" i="180"/>
  <c r="R53" i="180"/>
  <c r="Q50" i="180"/>
  <c r="R22" i="180"/>
  <c r="R38" i="180"/>
  <c r="Q12" i="180"/>
  <c r="Q21" i="181"/>
  <c r="R13" i="181"/>
  <c r="R45" i="181"/>
  <c r="Q15" i="181"/>
  <c r="Q47" i="181"/>
  <c r="R52" i="181"/>
  <c r="R36" i="181"/>
  <c r="Q30" i="181"/>
  <c r="Q11" i="181"/>
  <c r="Q43" i="181"/>
  <c r="R27" i="181"/>
  <c r="Q20" i="181"/>
  <c r="Q29" i="180"/>
  <c r="Q45" i="180"/>
  <c r="R25" i="180"/>
  <c r="Q52" i="180"/>
  <c r="R24" i="180"/>
  <c r="R40" i="180"/>
  <c r="Q22" i="180"/>
  <c r="Q29" i="181"/>
  <c r="Q18" i="181"/>
  <c r="Q50" i="181"/>
  <c r="R18" i="181"/>
  <c r="R50" i="181"/>
  <c r="Q28" i="181"/>
  <c r="R44" i="181"/>
  <c r="R33" i="181"/>
  <c r="R14" i="181"/>
  <c r="R46" i="181"/>
  <c r="Q32" i="181"/>
  <c r="R15" i="180"/>
  <c r="Q13" i="180"/>
  <c r="Q8" i="180"/>
  <c r="R19" i="180"/>
  <c r="R51" i="180"/>
  <c r="Q15" i="180"/>
  <c r="Q31" i="180"/>
  <c r="Q47" i="180"/>
  <c r="R29" i="180"/>
  <c r="Q14" i="180"/>
  <c r="Q38" i="180"/>
  <c r="R8" i="180"/>
  <c r="R26" i="180"/>
  <c r="R42" i="180"/>
  <c r="R32" i="181"/>
  <c r="R21" i="181"/>
  <c r="R53" i="181"/>
  <c r="Q23" i="181"/>
  <c r="Q52" i="181"/>
  <c r="Q44" i="181"/>
  <c r="Q49" i="181"/>
  <c r="Q38" i="181"/>
  <c r="Q19" i="181"/>
  <c r="Q51" i="181"/>
  <c r="R35" i="181"/>
  <c r="R16" i="181"/>
  <c r="Q10" i="180"/>
  <c r="Q33" i="180"/>
  <c r="Q49" i="180"/>
  <c r="R33" i="180"/>
  <c r="Q24" i="180"/>
  <c r="Q40" i="180"/>
  <c r="Q18" i="180"/>
  <c r="R28" i="180"/>
  <c r="R44" i="180"/>
  <c r="R40" i="181"/>
  <c r="Q26" i="181"/>
  <c r="R31" i="181"/>
  <c r="R26" i="181"/>
  <c r="Q12" i="181"/>
  <c r="R41" i="181"/>
  <c r="R22" i="181"/>
  <c r="R8" i="181"/>
  <c r="Q40" i="181"/>
  <c r="R24" i="181"/>
  <c r="R53" i="182"/>
  <c r="R51" i="182"/>
  <c r="R49" i="182"/>
  <c r="R47" i="182"/>
  <c r="R45" i="182"/>
  <c r="R41" i="182"/>
  <c r="R39" i="182"/>
  <c r="R37" i="182"/>
  <c r="R35" i="182"/>
  <c r="R33" i="182"/>
  <c r="R31" i="182"/>
  <c r="R27" i="182"/>
  <c r="R23" i="182"/>
  <c r="R19" i="182"/>
  <c r="R15" i="182"/>
  <c r="R11" i="182"/>
  <c r="Q53" i="182"/>
  <c r="Q51" i="182"/>
  <c r="Q49" i="182"/>
  <c r="Q47" i="182"/>
  <c r="Q45" i="182"/>
  <c r="Q43" i="182"/>
  <c r="Q41" i="182"/>
  <c r="Q39" i="182"/>
  <c r="Q37" i="182"/>
  <c r="Q35" i="182"/>
  <c r="Q33" i="182"/>
  <c r="Q31" i="182"/>
  <c r="Q29" i="182"/>
  <c r="Q27" i="182"/>
  <c r="Q25" i="182"/>
  <c r="Q23" i="182"/>
  <c r="Q21" i="182"/>
  <c r="Q19" i="182"/>
  <c r="Q17" i="182"/>
  <c r="Q15" i="182"/>
  <c r="Q13" i="182"/>
  <c r="Q11" i="182"/>
  <c r="Q9" i="182"/>
  <c r="R7" i="182"/>
  <c r="Q7" i="182"/>
  <c r="R50" i="182"/>
  <c r="R48" i="182"/>
  <c r="R46" i="182"/>
  <c r="R44" i="182"/>
  <c r="R42" i="182"/>
  <c r="R40" i="182"/>
  <c r="R36" i="182"/>
  <c r="R34" i="182"/>
  <c r="R32" i="182"/>
  <c r="R30" i="182"/>
  <c r="R28" i="182"/>
  <c r="R24" i="182"/>
  <c r="R22" i="182"/>
  <c r="R18" i="182"/>
  <c r="R16" i="182"/>
  <c r="R12" i="182"/>
  <c r="R52" i="182"/>
  <c r="R38" i="182"/>
  <c r="R26" i="182"/>
  <c r="R20" i="182"/>
  <c r="R14" i="182"/>
  <c r="R10" i="182"/>
  <c r="Q52" i="182"/>
  <c r="Q50" i="182"/>
  <c r="Q48" i="182"/>
  <c r="Q46" i="182"/>
  <c r="Q44" i="182"/>
  <c r="Q42" i="182"/>
  <c r="Q40" i="182"/>
  <c r="Q38" i="182"/>
  <c r="Q36" i="182"/>
  <c r="Q34" i="182"/>
  <c r="Q32" i="182"/>
  <c r="Q30" i="182"/>
  <c r="Q28" i="182"/>
  <c r="Q26" i="182"/>
  <c r="Q24" i="182"/>
  <c r="Q22" i="182"/>
  <c r="Q20" i="182"/>
  <c r="Q18" i="182"/>
  <c r="Q16" i="182"/>
  <c r="Q14" i="182"/>
  <c r="Q12" i="182"/>
  <c r="Q10" i="182"/>
  <c r="R8" i="182"/>
  <c r="Q8" i="182"/>
  <c r="R43" i="182"/>
  <c r="R29" i="182"/>
  <c r="R25" i="182"/>
  <c r="R21" i="182"/>
  <c r="R17" i="182"/>
  <c r="R13" i="182"/>
  <c r="R9" i="182"/>
  <c r="R27" i="180"/>
  <c r="Q20" i="180"/>
  <c r="Q19" i="180"/>
  <c r="Q35" i="180"/>
  <c r="Q51" i="180"/>
  <c r="R37" i="180"/>
  <c r="Q26" i="180"/>
  <c r="Q42" i="180"/>
  <c r="R14" i="180"/>
  <c r="R30" i="180"/>
  <c r="R46" i="180"/>
  <c r="R48" i="181"/>
  <c r="R29" i="181"/>
  <c r="R47" i="181"/>
  <c r="Q31" i="181"/>
  <c r="R23" i="181"/>
  <c r="R12" i="181"/>
  <c r="Q14" i="181"/>
  <c r="Q46" i="181"/>
  <c r="Q27" i="181"/>
  <c r="R11" i="181"/>
  <c r="R43" i="181"/>
  <c r="Q37" i="181"/>
  <c r="R31" i="180"/>
  <c r="R10" i="180"/>
  <c r="Q37" i="180"/>
  <c r="Q53" i="180"/>
  <c r="Q28" i="180"/>
  <c r="Q44" i="180"/>
  <c r="R16" i="180"/>
  <c r="R32" i="180"/>
  <c r="R48" i="180"/>
  <c r="Q53" i="181"/>
  <c r="Q34" i="181"/>
  <c r="Q7" i="181"/>
  <c r="R34" i="181"/>
  <c r="R28" i="181"/>
  <c r="Q17" i="181"/>
  <c r="R17" i="181"/>
  <c r="R49" i="181"/>
  <c r="R30" i="181"/>
  <c r="Q16" i="181"/>
  <c r="Q48" i="181"/>
  <c r="Q45" i="181"/>
  <c r="Q16" i="180"/>
  <c r="R35" i="180"/>
  <c r="Q7" i="180"/>
  <c r="Q23" i="180"/>
  <c r="Q39" i="180"/>
  <c r="R13" i="180"/>
  <c r="R45" i="180"/>
  <c r="Q30" i="180"/>
  <c r="Q46" i="180"/>
  <c r="R18" i="180"/>
  <c r="R50" i="180"/>
  <c r="R7" i="181"/>
  <c r="R37" i="181"/>
  <c r="Q13" i="181"/>
  <c r="Q39" i="181"/>
  <c r="Q33" i="181"/>
  <c r="R20" i="181"/>
  <c r="Q22" i="181"/>
  <c r="R39" i="181"/>
  <c r="Q35" i="181"/>
  <c r="R19" i="181"/>
  <c r="R5" i="181" l="1"/>
  <c r="R5" i="180"/>
  <c r="R5" i="182"/>
  <c r="W32" i="176" l="1"/>
  <c r="R6" i="100" l="1"/>
  <c r="R7" i="100"/>
  <c r="R8" i="100"/>
  <c r="R9" i="100"/>
  <c r="R10" i="100"/>
  <c r="R11" i="100"/>
  <c r="R14" i="100"/>
  <c r="R15" i="100"/>
  <c r="R21" i="100"/>
  <c r="R23" i="100"/>
  <c r="R29" i="100"/>
  <c r="R34" i="100"/>
  <c r="R35" i="100"/>
  <c r="R36" i="100"/>
  <c r="R39" i="100"/>
  <c r="R40" i="100"/>
  <c r="R42" i="100"/>
  <c r="R48" i="100"/>
  <c r="R5" i="100"/>
  <c r="E53" i="100"/>
  <c r="F53" i="100"/>
  <c r="G53" i="100"/>
  <c r="H53" i="100"/>
  <c r="I53" i="100"/>
  <c r="J53" i="100"/>
  <c r="K53" i="100"/>
  <c r="L53" i="100"/>
  <c r="M53" i="100"/>
  <c r="N53" i="100"/>
  <c r="O53" i="100"/>
  <c r="D53" i="100"/>
  <c r="P6" i="100"/>
  <c r="P7" i="100"/>
  <c r="P8" i="100"/>
  <c r="P9" i="100"/>
  <c r="P10" i="100"/>
  <c r="P11" i="100"/>
  <c r="P12" i="100"/>
  <c r="R12" i="100" s="1"/>
  <c r="P13" i="100"/>
  <c r="R13" i="100" s="1"/>
  <c r="P14" i="100"/>
  <c r="P15" i="100"/>
  <c r="P16" i="100"/>
  <c r="R16" i="100" s="1"/>
  <c r="P17" i="100"/>
  <c r="R17" i="100" s="1"/>
  <c r="P18" i="100"/>
  <c r="R18" i="100" s="1"/>
  <c r="P20" i="100"/>
  <c r="R20" i="100" s="1"/>
  <c r="P21" i="100"/>
  <c r="P22" i="100"/>
  <c r="R22" i="100" s="1"/>
  <c r="P24" i="100"/>
  <c r="R24" i="100" s="1"/>
  <c r="P23" i="100"/>
  <c r="P25" i="100"/>
  <c r="R25" i="100" s="1"/>
  <c r="P26" i="100"/>
  <c r="R26" i="100" s="1"/>
  <c r="P27" i="100"/>
  <c r="R27" i="100" s="1"/>
  <c r="P28" i="100"/>
  <c r="R28" i="100" s="1"/>
  <c r="P29" i="100"/>
  <c r="P30" i="100"/>
  <c r="R30" i="100" s="1"/>
  <c r="P31" i="100"/>
  <c r="R31" i="100" s="1"/>
  <c r="P32" i="100"/>
  <c r="R32" i="100" s="1"/>
  <c r="P33" i="100"/>
  <c r="R33" i="100" s="1"/>
  <c r="P34" i="100"/>
  <c r="P35" i="100"/>
  <c r="P36" i="100"/>
  <c r="P37" i="100"/>
  <c r="R37" i="100" s="1"/>
  <c r="P38" i="100"/>
  <c r="R38" i="100" s="1"/>
  <c r="P39" i="100"/>
  <c r="P40" i="100"/>
  <c r="P41" i="100"/>
  <c r="R41" i="100" s="1"/>
  <c r="P42" i="100"/>
  <c r="P43" i="100"/>
  <c r="R43" i="100" s="1"/>
  <c r="P44" i="100"/>
  <c r="R44" i="100" s="1"/>
  <c r="P45" i="100"/>
  <c r="R45" i="100" s="1"/>
  <c r="P46" i="100"/>
  <c r="R46" i="100" s="1"/>
  <c r="P47" i="100"/>
  <c r="R47" i="100" s="1"/>
  <c r="P48" i="100"/>
  <c r="P49" i="100"/>
  <c r="R49" i="100" s="1"/>
  <c r="P50" i="100"/>
  <c r="R50" i="100" s="1"/>
  <c r="P51" i="100"/>
  <c r="R51" i="100" s="1"/>
  <c r="P52" i="100"/>
  <c r="R52" i="100" s="1"/>
  <c r="P5" i="100"/>
  <c r="P9" i="29"/>
  <c r="R9" i="29" s="1"/>
  <c r="P10" i="29"/>
  <c r="P11" i="29"/>
  <c r="R11" i="29" s="1"/>
  <c r="P12" i="29"/>
  <c r="P13" i="29"/>
  <c r="R13" i="29" s="1"/>
  <c r="P14" i="29"/>
  <c r="P15" i="29"/>
  <c r="R15" i="29" s="1"/>
  <c r="P16" i="29"/>
  <c r="P17" i="29"/>
  <c r="R17" i="29" s="1"/>
  <c r="P18" i="29"/>
  <c r="P19" i="29"/>
  <c r="R19" i="29" s="1"/>
  <c r="P20" i="29"/>
  <c r="P21" i="29"/>
  <c r="R21" i="29" s="1"/>
  <c r="P22" i="29"/>
  <c r="P23" i="29"/>
  <c r="R23" i="29" s="1"/>
  <c r="P6" i="29"/>
  <c r="E28" i="29"/>
  <c r="F28" i="29"/>
  <c r="G28" i="29"/>
  <c r="H28" i="29"/>
  <c r="I28" i="29"/>
  <c r="J28" i="29"/>
  <c r="K28" i="29"/>
  <c r="L28" i="29"/>
  <c r="M28" i="29"/>
  <c r="N28" i="29"/>
  <c r="O28" i="29"/>
  <c r="E29" i="29"/>
  <c r="F29" i="29"/>
  <c r="G29" i="29"/>
  <c r="H29" i="29"/>
  <c r="I29" i="29"/>
  <c r="J29" i="29"/>
  <c r="K29" i="29"/>
  <c r="L29" i="29"/>
  <c r="M29" i="29"/>
  <c r="N29" i="29"/>
  <c r="O29" i="29"/>
  <c r="D29" i="29"/>
  <c r="D28" i="29"/>
  <c r="P7" i="29"/>
  <c r="R7" i="29" s="1"/>
  <c r="P8" i="29"/>
  <c r="P28" i="29" l="1"/>
  <c r="P53" i="100"/>
  <c r="R53" i="100" s="1"/>
  <c r="P29" i="29"/>
  <c r="R29" i="29" s="1"/>
  <c r="S45" i="153" l="1"/>
  <c r="S18" i="153"/>
  <c r="N29" i="152" l="1"/>
  <c r="N6" i="152"/>
  <c r="N30" i="152" l="1"/>
  <c r="N32" i="152"/>
  <c r="N28" i="152"/>
  <c r="N33" i="152"/>
  <c r="N7" i="152"/>
  <c r="N31" i="152"/>
  <c r="N5" i="152"/>
  <c r="N9" i="152"/>
  <c r="N8" i="152"/>
  <c r="O12" i="134" l="1"/>
  <c r="R14" i="134" s="1"/>
  <c r="R13" i="134"/>
  <c r="O9" i="134"/>
  <c r="R11" i="134" s="1"/>
  <c r="W23" i="130" l="1"/>
  <c r="V23" i="130"/>
  <c r="W11" i="130"/>
  <c r="X11" i="130"/>
  <c r="Y11" i="130"/>
  <c r="Z11" i="130"/>
  <c r="AA11" i="130"/>
  <c r="AB10" i="130" s="1"/>
  <c r="V11" i="130"/>
  <c r="AB9" i="130" l="1"/>
  <c r="D12" i="134"/>
  <c r="D11" i="134"/>
  <c r="D9" i="134"/>
  <c r="O15" i="134"/>
  <c r="D15" i="134" s="1"/>
  <c r="O14" i="134"/>
  <c r="D14" i="134" s="1"/>
  <c r="O13" i="134"/>
  <c r="O10" i="134"/>
  <c r="S9" i="134" s="1"/>
  <c r="D10" i="134" l="1"/>
  <c r="D13" i="134"/>
  <c r="S12" i="134"/>
  <c r="O16" i="134"/>
  <c r="D16" i="134" s="1"/>
  <c r="AC22" i="175"/>
  <c r="AC22" i="129"/>
  <c r="Q13" i="92"/>
  <c r="Q12" i="92"/>
  <c r="Q11" i="92"/>
  <c r="Q7" i="92"/>
  <c r="Q8" i="92"/>
  <c r="Q9" i="92"/>
  <c r="Q10" i="92"/>
  <c r="L28" i="92"/>
  <c r="M7" i="92" s="1"/>
  <c r="N33" i="125"/>
  <c r="N34" i="125"/>
  <c r="N35" i="125"/>
  <c r="N36" i="125"/>
  <c r="N37" i="125"/>
  <c r="N38" i="125"/>
  <c r="N39" i="125"/>
  <c r="N40" i="125"/>
  <c r="N41" i="125"/>
  <c r="N42" i="125"/>
  <c r="N32" i="125"/>
  <c r="N8" i="125"/>
  <c r="N9" i="125"/>
  <c r="N10" i="125"/>
  <c r="N11" i="125"/>
  <c r="N12" i="125"/>
  <c r="N13" i="125"/>
  <c r="N14" i="125"/>
  <c r="N15" i="125"/>
  <c r="N16" i="125"/>
  <c r="N17" i="125"/>
  <c r="N7" i="125"/>
  <c r="Q12" i="125" l="1"/>
  <c r="Q14" i="125"/>
  <c r="Q33" i="125"/>
  <c r="M21" i="92"/>
  <c r="M20" i="92"/>
  <c r="P10" i="125"/>
  <c r="Q8" i="125"/>
  <c r="P7" i="125"/>
  <c r="P12" i="125"/>
  <c r="Q17" i="125"/>
  <c r="Q11" i="125"/>
  <c r="P39" i="125"/>
  <c r="P33" i="125"/>
  <c r="Q38" i="125"/>
  <c r="P17" i="125"/>
  <c r="P11" i="125"/>
  <c r="Q16" i="125"/>
  <c r="Q10" i="125"/>
  <c r="P38" i="125"/>
  <c r="Q32" i="125"/>
  <c r="Q37" i="125"/>
  <c r="P16" i="125"/>
  <c r="Q15" i="125"/>
  <c r="Q9" i="125"/>
  <c r="P32" i="125"/>
  <c r="P37" i="125"/>
  <c r="Q42" i="125"/>
  <c r="Q36" i="125"/>
  <c r="P15" i="125"/>
  <c r="P9" i="125"/>
  <c r="P42" i="125"/>
  <c r="P36" i="125"/>
  <c r="Q41" i="125"/>
  <c r="Q35" i="125"/>
  <c r="Q14" i="92"/>
  <c r="P14" i="125"/>
  <c r="P8" i="125"/>
  <c r="Q13" i="125"/>
  <c r="P41" i="125"/>
  <c r="P35" i="125"/>
  <c r="Q40" i="125"/>
  <c r="Q34" i="125"/>
  <c r="P13" i="125"/>
  <c r="Q7" i="125"/>
  <c r="P40" i="125"/>
  <c r="P34" i="125"/>
  <c r="Q39" i="125"/>
  <c r="M16" i="92"/>
  <c r="M14" i="92"/>
  <c r="M13" i="92"/>
  <c r="M12" i="92"/>
  <c r="M24" i="92"/>
  <c r="M8" i="92"/>
  <c r="M22" i="92"/>
  <c r="M27" i="92"/>
  <c r="M19" i="92"/>
  <c r="M11" i="92"/>
  <c r="M26" i="92"/>
  <c r="M18" i="92"/>
  <c r="M10" i="92"/>
  <c r="M25" i="92"/>
  <c r="M17" i="92"/>
  <c r="M9" i="92"/>
  <c r="M23" i="92"/>
  <c r="M15" i="92"/>
  <c r="R7" i="125" l="1"/>
  <c r="R40" i="125"/>
  <c r="R15" i="125"/>
  <c r="R32" i="125"/>
  <c r="R11" i="125"/>
  <c r="R33" i="125"/>
  <c r="R36" i="125"/>
  <c r="R17" i="125"/>
  <c r="R14" i="125"/>
  <c r="R10" i="125"/>
  <c r="R39" i="125"/>
  <c r="R7" i="92"/>
  <c r="R12" i="92"/>
  <c r="R16" i="125"/>
  <c r="R8" i="92"/>
  <c r="R35" i="125"/>
  <c r="R10" i="92"/>
  <c r="R12" i="125"/>
  <c r="R42" i="125"/>
  <c r="R8" i="125"/>
  <c r="R13" i="125"/>
  <c r="R38" i="125"/>
  <c r="R13" i="92"/>
  <c r="R34" i="125"/>
  <c r="R41" i="125"/>
  <c r="R9" i="125"/>
  <c r="R37" i="125"/>
  <c r="R11" i="92"/>
  <c r="R9" i="92"/>
  <c r="V32" i="62"/>
  <c r="AH8" i="62"/>
  <c r="AH7" i="62"/>
  <c r="AC30" i="154" l="1"/>
  <c r="AD30" i="154"/>
  <c r="AB30" i="154"/>
  <c r="U30" i="154"/>
  <c r="V30" i="154"/>
  <c r="W30" i="154"/>
  <c r="X30" i="154"/>
  <c r="Y30" i="154"/>
  <c r="Z30" i="154"/>
  <c r="AA30" i="154"/>
  <c r="T30" i="154"/>
  <c r="L8" i="62"/>
  <c r="M8" i="62"/>
  <c r="N8" i="62"/>
  <c r="O8" i="62"/>
  <c r="P40" i="62"/>
  <c r="P37" i="62"/>
  <c r="P36" i="62"/>
  <c r="P34" i="62"/>
  <c r="P33" i="62"/>
  <c r="P31" i="62"/>
  <c r="P30" i="62"/>
  <c r="P28" i="62"/>
  <c r="P27" i="62"/>
  <c r="P25" i="62"/>
  <c r="P24" i="62"/>
  <c r="P22" i="62"/>
  <c r="P21" i="62"/>
  <c r="P19" i="62"/>
  <c r="P18" i="62"/>
  <c r="P16" i="62"/>
  <c r="P15" i="62"/>
  <c r="P13" i="62"/>
  <c r="P12" i="62"/>
  <c r="P10" i="62"/>
  <c r="P9" i="62"/>
  <c r="O41" i="62"/>
  <c r="N41" i="62"/>
  <c r="M41" i="62"/>
  <c r="L41" i="62"/>
  <c r="K41" i="62"/>
  <c r="J41" i="62"/>
  <c r="I41" i="62"/>
  <c r="H41" i="62"/>
  <c r="G41" i="62"/>
  <c r="F41" i="62"/>
  <c r="E41" i="62"/>
  <c r="D41" i="62"/>
  <c r="O38" i="62"/>
  <c r="N38" i="62"/>
  <c r="M38" i="62"/>
  <c r="L38" i="62"/>
  <c r="K38" i="62"/>
  <c r="J38" i="62"/>
  <c r="I38" i="62"/>
  <c r="H38" i="62"/>
  <c r="G38" i="62"/>
  <c r="F38" i="62"/>
  <c r="E38" i="62"/>
  <c r="D38" i="62"/>
  <c r="O35" i="62"/>
  <c r="N35" i="62"/>
  <c r="M35" i="62"/>
  <c r="L35" i="62"/>
  <c r="K35" i="62"/>
  <c r="J35" i="62"/>
  <c r="I35" i="62"/>
  <c r="H35" i="62"/>
  <c r="G35" i="62"/>
  <c r="F35" i="62"/>
  <c r="E35" i="62"/>
  <c r="D35" i="62"/>
  <c r="O32" i="62"/>
  <c r="N32" i="62"/>
  <c r="M32" i="62"/>
  <c r="L32" i="62"/>
  <c r="K32" i="62"/>
  <c r="J32" i="62"/>
  <c r="I32" i="62"/>
  <c r="H32" i="62"/>
  <c r="G32" i="62"/>
  <c r="F32" i="62"/>
  <c r="E32" i="62"/>
  <c r="D32" i="62"/>
  <c r="O29" i="62"/>
  <c r="N29" i="62"/>
  <c r="M29" i="62"/>
  <c r="L29" i="62"/>
  <c r="K29" i="62"/>
  <c r="J29" i="62"/>
  <c r="I29" i="62"/>
  <c r="H29" i="62"/>
  <c r="G29" i="62"/>
  <c r="F29" i="62"/>
  <c r="E29" i="62"/>
  <c r="D29" i="62"/>
  <c r="O26" i="62"/>
  <c r="N26" i="62"/>
  <c r="M26" i="62"/>
  <c r="L26" i="62"/>
  <c r="K26" i="62"/>
  <c r="J26" i="62"/>
  <c r="I26" i="62"/>
  <c r="H26" i="62"/>
  <c r="G26" i="62"/>
  <c r="F26" i="62"/>
  <c r="E26" i="62"/>
  <c r="D26" i="62"/>
  <c r="O23" i="62"/>
  <c r="N23" i="62"/>
  <c r="M23" i="62"/>
  <c r="L23" i="62"/>
  <c r="K23" i="62"/>
  <c r="J23" i="62"/>
  <c r="I23" i="62"/>
  <c r="H23" i="62"/>
  <c r="G23" i="62"/>
  <c r="F23" i="62"/>
  <c r="E23" i="62"/>
  <c r="D23" i="62"/>
  <c r="O20" i="62"/>
  <c r="N20" i="62"/>
  <c r="M20" i="62"/>
  <c r="L20" i="62"/>
  <c r="K20" i="62"/>
  <c r="J20" i="62"/>
  <c r="I20" i="62"/>
  <c r="H20" i="62"/>
  <c r="G20" i="62"/>
  <c r="F20" i="62"/>
  <c r="E20" i="62"/>
  <c r="D20" i="62"/>
  <c r="O17" i="62"/>
  <c r="N17" i="62"/>
  <c r="M17" i="62"/>
  <c r="L17" i="62"/>
  <c r="K17" i="62"/>
  <c r="J17" i="62"/>
  <c r="I17" i="62"/>
  <c r="H17" i="62"/>
  <c r="G17" i="62"/>
  <c r="F17" i="62"/>
  <c r="E17" i="62"/>
  <c r="D17" i="62"/>
  <c r="O14" i="62"/>
  <c r="N14" i="62"/>
  <c r="M14" i="62"/>
  <c r="L14" i="62"/>
  <c r="K14" i="62"/>
  <c r="J14" i="62"/>
  <c r="I14" i="62"/>
  <c r="H14" i="62"/>
  <c r="G14" i="62"/>
  <c r="F14" i="62"/>
  <c r="E14" i="62"/>
  <c r="D14" i="62"/>
  <c r="O11" i="62"/>
  <c r="N11" i="62"/>
  <c r="M11" i="62"/>
  <c r="L11" i="62"/>
  <c r="K11" i="62"/>
  <c r="J11" i="62"/>
  <c r="I11" i="62"/>
  <c r="H11" i="62"/>
  <c r="G11" i="62"/>
  <c r="F11" i="62"/>
  <c r="E11" i="62"/>
  <c r="D11" i="62"/>
  <c r="P7" i="62"/>
  <c r="P6" i="62"/>
  <c r="I8" i="62"/>
  <c r="J8" i="62"/>
  <c r="K8" i="62"/>
  <c r="D8" i="62"/>
  <c r="E8" i="62"/>
  <c r="F8" i="62"/>
  <c r="G8" i="62"/>
  <c r="H8" i="62"/>
  <c r="P26" i="62" l="1"/>
  <c r="P35" i="62"/>
  <c r="P11" i="62"/>
  <c r="P20" i="62"/>
  <c r="P29" i="62"/>
  <c r="P23" i="62"/>
  <c r="P32" i="62"/>
  <c r="P41" i="62"/>
  <c r="P8" i="62"/>
  <c r="P38" i="62"/>
  <c r="P17" i="62"/>
  <c r="P14" i="62"/>
  <c r="E20" i="7"/>
  <c r="E21" i="7"/>
  <c r="E19" i="7"/>
  <c r="P21" i="7"/>
  <c r="H21" i="7" s="1"/>
  <c r="P19" i="7"/>
  <c r="H19" i="7" s="1"/>
  <c r="P20" i="7"/>
  <c r="H20" i="7" s="1"/>
  <c r="BO53" i="167"/>
  <c r="BN53" i="167"/>
  <c r="BM53" i="167"/>
  <c r="BL53" i="167"/>
  <c r="BK53" i="167"/>
  <c r="BJ53" i="167"/>
  <c r="BI53" i="167"/>
  <c r="BH53" i="167"/>
  <c r="BG53" i="167"/>
  <c r="BF53" i="167"/>
  <c r="BE53" i="167"/>
  <c r="BD53" i="167"/>
  <c r="BC53" i="167"/>
  <c r="BB53" i="167"/>
  <c r="BA53" i="167"/>
  <c r="AZ53" i="167"/>
  <c r="BO52" i="167"/>
  <c r="BN52" i="167"/>
  <c r="BM52" i="167"/>
  <c r="BL52" i="167"/>
  <c r="BK52" i="167"/>
  <c r="BJ52" i="167"/>
  <c r="BI52" i="167"/>
  <c r="BH52" i="167"/>
  <c r="BG52" i="167"/>
  <c r="BF52" i="167"/>
  <c r="BE52" i="167"/>
  <c r="BD52" i="167"/>
  <c r="BC52" i="167"/>
  <c r="BB52" i="167"/>
  <c r="BA52" i="167"/>
  <c r="AZ52" i="167"/>
  <c r="BO51" i="167"/>
  <c r="BN51" i="167"/>
  <c r="BM51" i="167"/>
  <c r="BL51" i="167"/>
  <c r="BK51" i="167"/>
  <c r="BJ51" i="167"/>
  <c r="BI51" i="167"/>
  <c r="BH51" i="167"/>
  <c r="BG51" i="167"/>
  <c r="BF51" i="167"/>
  <c r="BE51" i="167"/>
  <c r="BD51" i="167"/>
  <c r="BC51" i="167"/>
  <c r="BB51" i="167"/>
  <c r="BA51" i="167"/>
  <c r="AZ51" i="167"/>
  <c r="BO50" i="167"/>
  <c r="BN50" i="167"/>
  <c r="BM50" i="167"/>
  <c r="BL50" i="167"/>
  <c r="BK50" i="167"/>
  <c r="BJ50" i="167"/>
  <c r="BI50" i="167"/>
  <c r="BH50" i="167"/>
  <c r="BG50" i="167"/>
  <c r="BF50" i="167"/>
  <c r="BE50" i="167"/>
  <c r="BD50" i="167"/>
  <c r="BC50" i="167"/>
  <c r="BB50" i="167"/>
  <c r="BA50" i="167"/>
  <c r="AZ50" i="167"/>
  <c r="BO49" i="167"/>
  <c r="BN49" i="167"/>
  <c r="BM49" i="167"/>
  <c r="BL49" i="167"/>
  <c r="BK49" i="167"/>
  <c r="BJ49" i="167"/>
  <c r="BI49" i="167"/>
  <c r="BH49" i="167"/>
  <c r="BG49" i="167"/>
  <c r="BF49" i="167"/>
  <c r="BE49" i="167"/>
  <c r="BD49" i="167"/>
  <c r="BC49" i="167"/>
  <c r="BB49" i="167"/>
  <c r="BA49" i="167"/>
  <c r="AZ49" i="167"/>
  <c r="BO48" i="167"/>
  <c r="BN48" i="167"/>
  <c r="BM48" i="167"/>
  <c r="BL48" i="167"/>
  <c r="BK48" i="167"/>
  <c r="BJ48" i="167"/>
  <c r="BI48" i="167"/>
  <c r="BH48" i="167"/>
  <c r="BG48" i="167"/>
  <c r="BF48" i="167"/>
  <c r="BE48" i="167"/>
  <c r="BD48" i="167"/>
  <c r="BC48" i="167"/>
  <c r="BB48" i="167"/>
  <c r="BA48" i="167"/>
  <c r="AZ48" i="167"/>
  <c r="BO47" i="167"/>
  <c r="BN47" i="167"/>
  <c r="BM47" i="167"/>
  <c r="BL47" i="167"/>
  <c r="BK47" i="167"/>
  <c r="BJ47" i="167"/>
  <c r="BI47" i="167"/>
  <c r="BH47" i="167"/>
  <c r="BG47" i="167"/>
  <c r="BF47" i="167"/>
  <c r="BE47" i="167"/>
  <c r="BD47" i="167"/>
  <c r="BC47" i="167"/>
  <c r="BB47" i="167"/>
  <c r="BA47" i="167"/>
  <c r="AZ47" i="167"/>
  <c r="BO46" i="167"/>
  <c r="BN46" i="167"/>
  <c r="BM46" i="167"/>
  <c r="BL46" i="167"/>
  <c r="BK46" i="167"/>
  <c r="BJ46" i="167"/>
  <c r="BI46" i="167"/>
  <c r="BH46" i="167"/>
  <c r="BG46" i="167"/>
  <c r="BF46" i="167"/>
  <c r="BE46" i="167"/>
  <c r="BD46" i="167"/>
  <c r="BC46" i="167"/>
  <c r="BB46" i="167"/>
  <c r="BA46" i="167"/>
  <c r="AZ46" i="167"/>
  <c r="BO45" i="167"/>
  <c r="BN45" i="167"/>
  <c r="BM45" i="167"/>
  <c r="BL45" i="167"/>
  <c r="BK45" i="167"/>
  <c r="BJ45" i="167"/>
  <c r="BI45" i="167"/>
  <c r="BH45" i="167"/>
  <c r="BG45" i="167"/>
  <c r="BF45" i="167"/>
  <c r="BE45" i="167"/>
  <c r="BD45" i="167"/>
  <c r="BC45" i="167"/>
  <c r="BB45" i="167"/>
  <c r="BA45" i="167"/>
  <c r="AZ45" i="167"/>
  <c r="BO44" i="167"/>
  <c r="BN44" i="167"/>
  <c r="BM44" i="167"/>
  <c r="BL44" i="167"/>
  <c r="BK44" i="167"/>
  <c r="BJ44" i="167"/>
  <c r="BI44" i="167"/>
  <c r="BH44" i="167"/>
  <c r="BG44" i="167"/>
  <c r="BF44" i="167"/>
  <c r="BE44" i="167"/>
  <c r="BD44" i="167"/>
  <c r="BC44" i="167"/>
  <c r="BB44" i="167"/>
  <c r="BA44" i="167"/>
  <c r="AZ44" i="167"/>
  <c r="BO43" i="167"/>
  <c r="BN43" i="167"/>
  <c r="BM43" i="167"/>
  <c r="BL43" i="167"/>
  <c r="BK43" i="167"/>
  <c r="BJ43" i="167"/>
  <c r="BI43" i="167"/>
  <c r="BH43" i="167"/>
  <c r="BG43" i="167"/>
  <c r="BF43" i="167"/>
  <c r="BE43" i="167"/>
  <c r="BD43" i="167"/>
  <c r="BC43" i="167"/>
  <c r="BB43" i="167"/>
  <c r="BA43" i="167"/>
  <c r="AZ43" i="167"/>
  <c r="BO42" i="167"/>
  <c r="BN42" i="167"/>
  <c r="BM42" i="167"/>
  <c r="BL42" i="167"/>
  <c r="BK42" i="167"/>
  <c r="BJ42" i="167"/>
  <c r="BI42" i="167"/>
  <c r="BH42" i="167"/>
  <c r="BG42" i="167"/>
  <c r="BF42" i="167"/>
  <c r="BE42" i="167"/>
  <c r="BD42" i="167"/>
  <c r="BC42" i="167"/>
  <c r="BB42" i="167"/>
  <c r="BA42" i="167"/>
  <c r="AZ42" i="167"/>
  <c r="BO41" i="167"/>
  <c r="BN41" i="167"/>
  <c r="BM41" i="167"/>
  <c r="BL41" i="167"/>
  <c r="BK41" i="167"/>
  <c r="BJ41" i="167"/>
  <c r="BI41" i="167"/>
  <c r="BH41" i="167"/>
  <c r="BG41" i="167"/>
  <c r="BF41" i="167"/>
  <c r="BE41" i="167"/>
  <c r="BD41" i="167"/>
  <c r="BC41" i="167"/>
  <c r="BB41" i="167"/>
  <c r="BA41" i="167"/>
  <c r="AZ41" i="167"/>
  <c r="BO39" i="167"/>
  <c r="BN39" i="167"/>
  <c r="BM39" i="167"/>
  <c r="BL39" i="167"/>
  <c r="BK39" i="167"/>
  <c r="BJ39" i="167"/>
  <c r="BI39" i="167"/>
  <c r="BH39" i="167"/>
  <c r="BG39" i="167"/>
  <c r="BF39" i="167"/>
  <c r="BE39" i="167"/>
  <c r="BD39" i="167"/>
  <c r="BC39" i="167"/>
  <c r="BB39" i="167"/>
  <c r="BA39" i="167"/>
  <c r="AZ39" i="167"/>
  <c r="BO40" i="167"/>
  <c r="BN40" i="167"/>
  <c r="BM40" i="167"/>
  <c r="BL40" i="167"/>
  <c r="BK40" i="167"/>
  <c r="BJ40" i="167"/>
  <c r="BI40" i="167"/>
  <c r="BH40" i="167"/>
  <c r="BG40" i="167"/>
  <c r="BF40" i="167"/>
  <c r="BE40" i="167"/>
  <c r="BD40" i="167"/>
  <c r="BC40" i="167"/>
  <c r="BB40" i="167"/>
  <c r="BA40" i="167"/>
  <c r="AZ40" i="167"/>
  <c r="BO38" i="167"/>
  <c r="BN38" i="167"/>
  <c r="BM38" i="167"/>
  <c r="BL38" i="167"/>
  <c r="BK38" i="167"/>
  <c r="BJ38" i="167"/>
  <c r="BI38" i="167"/>
  <c r="BH38" i="167"/>
  <c r="BG38" i="167"/>
  <c r="BF38" i="167"/>
  <c r="BE38" i="167"/>
  <c r="BD38" i="167"/>
  <c r="BC38" i="167"/>
  <c r="BB38" i="167"/>
  <c r="BA38" i="167"/>
  <c r="AZ38" i="167"/>
  <c r="BO37" i="167"/>
  <c r="BN37" i="167"/>
  <c r="BM37" i="167"/>
  <c r="BL37" i="167"/>
  <c r="BK37" i="167"/>
  <c r="BJ37" i="167"/>
  <c r="BI37" i="167"/>
  <c r="BH37" i="167"/>
  <c r="BG37" i="167"/>
  <c r="BF37" i="167"/>
  <c r="BE37" i="167"/>
  <c r="BD37" i="167"/>
  <c r="BC37" i="167"/>
  <c r="BB37" i="167"/>
  <c r="BA37" i="167"/>
  <c r="AZ37" i="167"/>
  <c r="BO36" i="167"/>
  <c r="BN36" i="167"/>
  <c r="BM36" i="167"/>
  <c r="BL36" i="167"/>
  <c r="BK36" i="167"/>
  <c r="BJ36" i="167"/>
  <c r="BI36" i="167"/>
  <c r="BH36" i="167"/>
  <c r="BG36" i="167"/>
  <c r="BF36" i="167"/>
  <c r="BE36" i="167"/>
  <c r="BD36" i="167"/>
  <c r="BC36" i="167"/>
  <c r="BB36" i="167"/>
  <c r="BA36" i="167"/>
  <c r="AZ36" i="167"/>
  <c r="BO35" i="167"/>
  <c r="BN35" i="167"/>
  <c r="BM35" i="167"/>
  <c r="BL35" i="167"/>
  <c r="BK35" i="167"/>
  <c r="BJ35" i="167"/>
  <c r="BI35" i="167"/>
  <c r="BH35" i="167"/>
  <c r="BG35" i="167"/>
  <c r="BF35" i="167"/>
  <c r="BE35" i="167"/>
  <c r="BD35" i="167"/>
  <c r="BC35" i="167"/>
  <c r="BB35" i="167"/>
  <c r="BA35" i="167"/>
  <c r="AZ35" i="167"/>
  <c r="BO34" i="167"/>
  <c r="BN34" i="167"/>
  <c r="BM34" i="167"/>
  <c r="BL34" i="167"/>
  <c r="BK34" i="167"/>
  <c r="BJ34" i="167"/>
  <c r="BI34" i="167"/>
  <c r="BH34" i="167"/>
  <c r="BG34" i="167"/>
  <c r="BF34" i="167"/>
  <c r="BE34" i="167"/>
  <c r="BD34" i="167"/>
  <c r="BC34" i="167"/>
  <c r="BB34" i="167"/>
  <c r="BA34" i="167"/>
  <c r="AZ34" i="167"/>
  <c r="BO33" i="167"/>
  <c r="BN33" i="167"/>
  <c r="BM33" i="167"/>
  <c r="BL33" i="167"/>
  <c r="BK33" i="167"/>
  <c r="BJ33" i="167"/>
  <c r="BI33" i="167"/>
  <c r="BH33" i="167"/>
  <c r="BG33" i="167"/>
  <c r="BF33" i="167"/>
  <c r="BE33" i="167"/>
  <c r="BD33" i="167"/>
  <c r="BC33" i="167"/>
  <c r="BB33" i="167"/>
  <c r="BA33" i="167"/>
  <c r="AZ33" i="167"/>
  <c r="BO31" i="167"/>
  <c r="BN31" i="167"/>
  <c r="BM31" i="167"/>
  <c r="BL31" i="167"/>
  <c r="BK31" i="167"/>
  <c r="BJ31" i="167"/>
  <c r="BI31" i="167"/>
  <c r="BH31" i="167"/>
  <c r="BG31" i="167"/>
  <c r="BF31" i="167"/>
  <c r="BE31" i="167"/>
  <c r="BD31" i="167"/>
  <c r="BC31" i="167"/>
  <c r="BB31" i="167"/>
  <c r="BA31" i="167"/>
  <c r="AZ31" i="167"/>
  <c r="BO32" i="167"/>
  <c r="BN32" i="167"/>
  <c r="BM32" i="167"/>
  <c r="BL32" i="167"/>
  <c r="BK32" i="167"/>
  <c r="BJ32" i="167"/>
  <c r="BI32" i="167"/>
  <c r="BH32" i="167"/>
  <c r="BG32" i="167"/>
  <c r="BF32" i="167"/>
  <c r="BE32" i="167"/>
  <c r="BD32" i="167"/>
  <c r="BC32" i="167"/>
  <c r="BB32" i="167"/>
  <c r="BA32" i="167"/>
  <c r="AZ32" i="167"/>
  <c r="BO30" i="167"/>
  <c r="BN30" i="167"/>
  <c r="BM30" i="167"/>
  <c r="BL30" i="167"/>
  <c r="BK30" i="167"/>
  <c r="BJ30" i="167"/>
  <c r="BI30" i="167"/>
  <c r="BH30" i="167"/>
  <c r="BG30" i="167"/>
  <c r="BF30" i="167"/>
  <c r="BE30" i="167"/>
  <c r="BD30" i="167"/>
  <c r="BC30" i="167"/>
  <c r="BB30" i="167"/>
  <c r="BA30" i="167"/>
  <c r="AZ30" i="167"/>
  <c r="BO29" i="167"/>
  <c r="BN29" i="167"/>
  <c r="BM29" i="167"/>
  <c r="BL29" i="167"/>
  <c r="BK29" i="167"/>
  <c r="BJ29" i="167"/>
  <c r="BI29" i="167"/>
  <c r="BH29" i="167"/>
  <c r="BG29" i="167"/>
  <c r="BF29" i="167"/>
  <c r="BE29" i="167"/>
  <c r="BD29" i="167"/>
  <c r="BC29" i="167"/>
  <c r="BB29" i="167"/>
  <c r="BA29" i="167"/>
  <c r="AZ29" i="167"/>
  <c r="BO28" i="167"/>
  <c r="BN28" i="167"/>
  <c r="BM28" i="167"/>
  <c r="BL28" i="167"/>
  <c r="BK28" i="167"/>
  <c r="BJ28" i="167"/>
  <c r="BI28" i="167"/>
  <c r="BH28" i="167"/>
  <c r="BG28" i="167"/>
  <c r="BF28" i="167"/>
  <c r="BE28" i="167"/>
  <c r="BD28" i="167"/>
  <c r="BC28" i="167"/>
  <c r="BB28" i="167"/>
  <c r="BA28" i="167"/>
  <c r="AZ28" i="167"/>
  <c r="BO27" i="167"/>
  <c r="BN27" i="167"/>
  <c r="BM27" i="167"/>
  <c r="BL27" i="167"/>
  <c r="BK27" i="167"/>
  <c r="BJ27" i="167"/>
  <c r="BI27" i="167"/>
  <c r="BH27" i="167"/>
  <c r="BG27" i="167"/>
  <c r="BF27" i="167"/>
  <c r="BE27" i="167"/>
  <c r="BD27" i="167"/>
  <c r="BC27" i="167"/>
  <c r="BB27" i="167"/>
  <c r="BA27" i="167"/>
  <c r="AZ27" i="167"/>
  <c r="BO26" i="167"/>
  <c r="BN26" i="167"/>
  <c r="BM26" i="167"/>
  <c r="BL26" i="167"/>
  <c r="BK26" i="167"/>
  <c r="BJ26" i="167"/>
  <c r="BI26" i="167"/>
  <c r="BH26" i="167"/>
  <c r="BG26" i="167"/>
  <c r="BF26" i="167"/>
  <c r="BE26" i="167"/>
  <c r="BD26" i="167"/>
  <c r="BC26" i="167"/>
  <c r="BB26" i="167"/>
  <c r="BA26" i="167"/>
  <c r="AZ26" i="167"/>
  <c r="BO24" i="167"/>
  <c r="BN24" i="167"/>
  <c r="BM24" i="167"/>
  <c r="BL24" i="167"/>
  <c r="BK24" i="167"/>
  <c r="BJ24" i="167"/>
  <c r="BI24" i="167"/>
  <c r="BH24" i="167"/>
  <c r="BG24" i="167"/>
  <c r="BF24" i="167"/>
  <c r="BE24" i="167"/>
  <c r="BD24" i="167"/>
  <c r="BC24" i="167"/>
  <c r="BB24" i="167"/>
  <c r="BA24" i="167"/>
  <c r="AZ24" i="167"/>
  <c r="BO25" i="167"/>
  <c r="BN25" i="167"/>
  <c r="BM25" i="167"/>
  <c r="BL25" i="167"/>
  <c r="BK25" i="167"/>
  <c r="BJ25" i="167"/>
  <c r="BI25" i="167"/>
  <c r="BH25" i="167"/>
  <c r="BG25" i="167"/>
  <c r="BF25" i="167"/>
  <c r="BE25" i="167"/>
  <c r="BD25" i="167"/>
  <c r="BC25" i="167"/>
  <c r="BB25" i="167"/>
  <c r="BA25" i="167"/>
  <c r="AZ25" i="167"/>
  <c r="BO23" i="167"/>
  <c r="BN23" i="167"/>
  <c r="BM23" i="167"/>
  <c r="BL23" i="167"/>
  <c r="BK23" i="167"/>
  <c r="BJ23" i="167"/>
  <c r="BI23" i="167"/>
  <c r="BH23" i="167"/>
  <c r="BG23" i="167"/>
  <c r="BF23" i="167"/>
  <c r="BE23" i="167"/>
  <c r="BD23" i="167"/>
  <c r="BC23" i="167"/>
  <c r="BB23" i="167"/>
  <c r="BA23" i="167"/>
  <c r="AZ23" i="167"/>
  <c r="BO22" i="167"/>
  <c r="BN22" i="167"/>
  <c r="BM22" i="167"/>
  <c r="BL22" i="167"/>
  <c r="BK22" i="167"/>
  <c r="BJ22" i="167"/>
  <c r="BI22" i="167"/>
  <c r="BH22" i="167"/>
  <c r="BG22" i="167"/>
  <c r="BF22" i="167"/>
  <c r="BE22" i="167"/>
  <c r="BD22" i="167"/>
  <c r="BC22" i="167"/>
  <c r="BB22" i="167"/>
  <c r="BA22" i="167"/>
  <c r="AZ22" i="167"/>
  <c r="BO21" i="167"/>
  <c r="BN21" i="167"/>
  <c r="BM21" i="167"/>
  <c r="BL21" i="167"/>
  <c r="BK21" i="167"/>
  <c r="BJ21" i="167"/>
  <c r="BI21" i="167"/>
  <c r="BH21" i="167"/>
  <c r="BG21" i="167"/>
  <c r="BF21" i="167"/>
  <c r="BE21" i="167"/>
  <c r="BD21" i="167"/>
  <c r="BC21" i="167"/>
  <c r="BB21" i="167"/>
  <c r="BA21" i="167"/>
  <c r="AZ21" i="167"/>
  <c r="BO20" i="167"/>
  <c r="BN20" i="167"/>
  <c r="BM20" i="167"/>
  <c r="BL20" i="167"/>
  <c r="BK20" i="167"/>
  <c r="BJ20" i="167"/>
  <c r="BI20" i="167"/>
  <c r="BH20" i="167"/>
  <c r="BG20" i="167"/>
  <c r="BF20" i="167"/>
  <c r="BE20" i="167"/>
  <c r="BD20" i="167"/>
  <c r="BC20" i="167"/>
  <c r="BB20" i="167"/>
  <c r="BA20" i="167"/>
  <c r="AZ20" i="167"/>
  <c r="BO19" i="167"/>
  <c r="BN19" i="167"/>
  <c r="BM19" i="167"/>
  <c r="BL19" i="167"/>
  <c r="BK19" i="167"/>
  <c r="BJ19" i="167"/>
  <c r="BI19" i="167"/>
  <c r="BH19" i="167"/>
  <c r="BG19" i="167"/>
  <c r="BF19" i="167"/>
  <c r="BE19" i="167"/>
  <c r="BD19" i="167"/>
  <c r="BC19" i="167"/>
  <c r="BB19" i="167"/>
  <c r="BA19" i="167"/>
  <c r="AZ19" i="167"/>
  <c r="BO18" i="167"/>
  <c r="BN18" i="167"/>
  <c r="BM18" i="167"/>
  <c r="BL18" i="167"/>
  <c r="BK18" i="167"/>
  <c r="BJ18" i="167"/>
  <c r="BI18" i="167"/>
  <c r="BH18" i="167"/>
  <c r="BG18" i="167"/>
  <c r="BF18" i="167"/>
  <c r="BE18" i="167"/>
  <c r="BD18" i="167"/>
  <c r="BC18" i="167"/>
  <c r="BB18" i="167"/>
  <c r="BA18" i="167"/>
  <c r="AZ18" i="167"/>
  <c r="BO17" i="167"/>
  <c r="BN17" i="167"/>
  <c r="BM17" i="167"/>
  <c r="BL17" i="167"/>
  <c r="BK17" i="167"/>
  <c r="BJ17" i="167"/>
  <c r="BI17" i="167"/>
  <c r="BH17" i="167"/>
  <c r="BG17" i="167"/>
  <c r="BF17" i="167"/>
  <c r="BE17" i="167"/>
  <c r="BD17" i="167"/>
  <c r="BC17" i="167"/>
  <c r="BB17" i="167"/>
  <c r="BA17" i="167"/>
  <c r="AZ17" i="167"/>
  <c r="BO16" i="167"/>
  <c r="BN16" i="167"/>
  <c r="BM16" i="167"/>
  <c r="BL16" i="167"/>
  <c r="BK16" i="167"/>
  <c r="BJ16" i="167"/>
  <c r="BI16" i="167"/>
  <c r="BH16" i="167"/>
  <c r="BG16" i="167"/>
  <c r="BF16" i="167"/>
  <c r="BE16" i="167"/>
  <c r="BD16" i="167"/>
  <c r="BC16" i="167"/>
  <c r="BB16" i="167"/>
  <c r="BA16" i="167"/>
  <c r="AZ16" i="167"/>
  <c r="BO15" i="167"/>
  <c r="BN15" i="167"/>
  <c r="BM15" i="167"/>
  <c r="BL15" i="167"/>
  <c r="BK15" i="167"/>
  <c r="BJ15" i="167"/>
  <c r="BI15" i="167"/>
  <c r="BH15" i="167"/>
  <c r="BG15" i="167"/>
  <c r="BF15" i="167"/>
  <c r="BE15" i="167"/>
  <c r="BD15" i="167"/>
  <c r="BC15" i="167"/>
  <c r="BB15" i="167"/>
  <c r="BA15" i="167"/>
  <c r="AZ15" i="167"/>
  <c r="BO14" i="167"/>
  <c r="BN14" i="167"/>
  <c r="BM14" i="167"/>
  <c r="BL14" i="167"/>
  <c r="BK14" i="167"/>
  <c r="BJ14" i="167"/>
  <c r="BI14" i="167"/>
  <c r="BH14" i="167"/>
  <c r="BG14" i="167"/>
  <c r="BF14" i="167"/>
  <c r="BE14" i="167"/>
  <c r="BD14" i="167"/>
  <c r="BC14" i="167"/>
  <c r="BB14" i="167"/>
  <c r="BA14" i="167"/>
  <c r="AZ14" i="167"/>
  <c r="BO13" i="167"/>
  <c r="BN13" i="167"/>
  <c r="BM13" i="167"/>
  <c r="BL13" i="167"/>
  <c r="BK13" i="167"/>
  <c r="BJ13" i="167"/>
  <c r="BI13" i="167"/>
  <c r="BH13" i="167"/>
  <c r="BG13" i="167"/>
  <c r="BF13" i="167"/>
  <c r="BE13" i="167"/>
  <c r="BD13" i="167"/>
  <c r="BC13" i="167"/>
  <c r="BB13" i="167"/>
  <c r="BA13" i="167"/>
  <c r="AZ13" i="167"/>
  <c r="BO12" i="167"/>
  <c r="BN12" i="167"/>
  <c r="BM12" i="167"/>
  <c r="BL12" i="167"/>
  <c r="BK12" i="167"/>
  <c r="BJ12" i="167"/>
  <c r="BI12" i="167"/>
  <c r="BH12" i="167"/>
  <c r="BG12" i="167"/>
  <c r="BF12" i="167"/>
  <c r="BE12" i="167"/>
  <c r="BD12" i="167"/>
  <c r="BC12" i="167"/>
  <c r="BB12" i="167"/>
  <c r="BA12" i="167"/>
  <c r="AZ12" i="167"/>
  <c r="BO11" i="167"/>
  <c r="BN11" i="167"/>
  <c r="BM11" i="167"/>
  <c r="BL11" i="167"/>
  <c r="BK11" i="167"/>
  <c r="BJ11" i="167"/>
  <c r="BI11" i="167"/>
  <c r="BH11" i="167"/>
  <c r="BG11" i="167"/>
  <c r="BF11" i="167"/>
  <c r="BE11" i="167"/>
  <c r="BD11" i="167"/>
  <c r="BC11" i="167"/>
  <c r="BB11" i="167"/>
  <c r="BA11" i="167"/>
  <c r="AZ11" i="167"/>
  <c r="BO10" i="167"/>
  <c r="BN10" i="167"/>
  <c r="BM10" i="167"/>
  <c r="BL10" i="167"/>
  <c r="BK10" i="167"/>
  <c r="BJ10" i="167"/>
  <c r="BI10" i="167"/>
  <c r="BH10" i="167"/>
  <c r="BG10" i="167"/>
  <c r="BF10" i="167"/>
  <c r="BE10" i="167"/>
  <c r="BD10" i="167"/>
  <c r="BC10" i="167"/>
  <c r="BB10" i="167"/>
  <c r="BA10" i="167"/>
  <c r="AZ10" i="167"/>
  <c r="BO9" i="167"/>
  <c r="BN9" i="167"/>
  <c r="BM9" i="167"/>
  <c r="BL9" i="167"/>
  <c r="BK9" i="167"/>
  <c r="BJ9" i="167"/>
  <c r="BI9" i="167"/>
  <c r="BH9" i="167"/>
  <c r="BG9" i="167"/>
  <c r="BF9" i="167"/>
  <c r="BE9" i="167"/>
  <c r="BD9" i="167"/>
  <c r="BC9" i="167"/>
  <c r="BB9" i="167"/>
  <c r="BA9" i="167"/>
  <c r="AZ9" i="167"/>
  <c r="BO8" i="167"/>
  <c r="BN8" i="167"/>
  <c r="BM8" i="167"/>
  <c r="BL8" i="167"/>
  <c r="BK8" i="167"/>
  <c r="BJ8" i="167"/>
  <c r="BI8" i="167"/>
  <c r="BH8" i="167"/>
  <c r="BG8" i="167"/>
  <c r="BF8" i="167"/>
  <c r="BE8" i="167"/>
  <c r="BD8" i="167"/>
  <c r="BC8" i="167"/>
  <c r="BB8" i="167"/>
  <c r="BA8" i="167"/>
  <c r="AZ8" i="167"/>
  <c r="BA7" i="167"/>
  <c r="BB7" i="167"/>
  <c r="BC7" i="167"/>
  <c r="BD7" i="167"/>
  <c r="BE7" i="167"/>
  <c r="BF7" i="167"/>
  <c r="BG7" i="167"/>
  <c r="BH7" i="167"/>
  <c r="BI7" i="167"/>
  <c r="BJ7" i="167"/>
  <c r="BK7" i="167"/>
  <c r="BL7" i="167"/>
  <c r="BM7" i="167"/>
  <c r="BN7" i="167"/>
  <c r="BO7" i="167"/>
  <c r="AZ7" i="167"/>
  <c r="AU22" i="6"/>
  <c r="Y49" i="167" l="1"/>
  <c r="S49" i="167" s="1"/>
  <c r="Z42" i="167"/>
  <c r="T42" i="167" s="1"/>
  <c r="Y35" i="167"/>
  <c r="S35" i="167" s="1"/>
  <c r="V52" i="167"/>
  <c r="Y7" i="167"/>
  <c r="S7" i="167" s="1"/>
  <c r="W9" i="167"/>
  <c r="Q9" i="167" s="1"/>
  <c r="X10" i="167"/>
  <c r="R10" i="167" s="1"/>
  <c r="Z12" i="167"/>
  <c r="T12" i="167" s="1"/>
  <c r="W15" i="167"/>
  <c r="Q15" i="167" s="1"/>
  <c r="X16" i="167"/>
  <c r="R16" i="167" s="1"/>
  <c r="Y17" i="167"/>
  <c r="S17" i="167" s="1"/>
  <c r="Z18" i="167"/>
  <c r="T18" i="167" s="1"/>
  <c r="W21" i="167"/>
  <c r="Q21" i="167" s="1"/>
  <c r="X22" i="167"/>
  <c r="R22" i="167" s="1"/>
  <c r="Z24" i="167"/>
  <c r="T24" i="167" s="1"/>
  <c r="W27" i="167"/>
  <c r="Q27" i="167" s="1"/>
  <c r="X28" i="167"/>
  <c r="R28" i="167" s="1"/>
  <c r="Z30" i="167"/>
  <c r="T30" i="167" s="1"/>
  <c r="V32" i="167"/>
  <c r="P32" i="167" s="1"/>
  <c r="W33" i="167"/>
  <c r="Q33" i="167" s="1"/>
  <c r="X34" i="167"/>
  <c r="R34" i="167" s="1"/>
  <c r="Z36" i="167"/>
  <c r="T36" i="167" s="1"/>
  <c r="X40" i="167"/>
  <c r="R40" i="167" s="1"/>
  <c r="W39" i="167"/>
  <c r="Q39" i="167" s="1"/>
  <c r="W45" i="167"/>
  <c r="Q45" i="167" s="1"/>
  <c r="X46" i="167"/>
  <c r="R46" i="167" s="1"/>
  <c r="Y48" i="167"/>
  <c r="S48" i="167" s="1"/>
  <c r="Y52" i="167"/>
  <c r="S52" i="167" s="1"/>
  <c r="V8" i="167"/>
  <c r="W8" i="167"/>
  <c r="Q8" i="167" s="1"/>
  <c r="X8" i="167"/>
  <c r="R8" i="167" s="1"/>
  <c r="Z8" i="167"/>
  <c r="T8" i="167" s="1"/>
  <c r="Y8" i="167"/>
  <c r="S8" i="167" s="1"/>
  <c r="Z11" i="167"/>
  <c r="T11" i="167" s="1"/>
  <c r="V11" i="167"/>
  <c r="W11" i="167"/>
  <c r="Q11" i="167" s="1"/>
  <c r="X11" i="167"/>
  <c r="R11" i="167" s="1"/>
  <c r="Z23" i="167"/>
  <c r="T23" i="167" s="1"/>
  <c r="V23" i="167"/>
  <c r="W23" i="167"/>
  <c r="Q23" i="167" s="1"/>
  <c r="X23" i="167"/>
  <c r="R23" i="167" s="1"/>
  <c r="W26" i="167"/>
  <c r="Q26" i="167" s="1"/>
  <c r="X26" i="167"/>
  <c r="R26" i="167" s="1"/>
  <c r="Y26" i="167"/>
  <c r="S26" i="167" s="1"/>
  <c r="Z26" i="167"/>
  <c r="T26" i="167" s="1"/>
  <c r="Z29" i="167"/>
  <c r="T29" i="167" s="1"/>
  <c r="V29" i="167"/>
  <c r="W29" i="167"/>
  <c r="Q29" i="167" s="1"/>
  <c r="X29" i="167"/>
  <c r="R29" i="167" s="1"/>
  <c r="V31" i="167"/>
  <c r="W31" i="167"/>
  <c r="Q31" i="167" s="1"/>
  <c r="X31" i="167"/>
  <c r="R31" i="167" s="1"/>
  <c r="Y31" i="167"/>
  <c r="S31" i="167" s="1"/>
  <c r="Z31" i="167"/>
  <c r="T31" i="167" s="1"/>
  <c r="W38" i="167"/>
  <c r="Q38" i="167" s="1"/>
  <c r="X38" i="167"/>
  <c r="R38" i="167" s="1"/>
  <c r="Y38" i="167"/>
  <c r="S38" i="167" s="1"/>
  <c r="Z38" i="167"/>
  <c r="T38" i="167" s="1"/>
  <c r="W44" i="167"/>
  <c r="Q44" i="167" s="1"/>
  <c r="X44" i="167"/>
  <c r="R44" i="167" s="1"/>
  <c r="Y44" i="167"/>
  <c r="S44" i="167" s="1"/>
  <c r="Z44" i="167"/>
  <c r="T44" i="167" s="1"/>
  <c r="V51" i="167"/>
  <c r="X51" i="167"/>
  <c r="R51" i="167" s="1"/>
  <c r="Y51" i="167"/>
  <c r="S51" i="167" s="1"/>
  <c r="V38" i="167"/>
  <c r="Y23" i="167"/>
  <c r="S23" i="167" s="1"/>
  <c r="W14" i="167"/>
  <c r="Q14" i="167" s="1"/>
  <c r="X14" i="167"/>
  <c r="R14" i="167" s="1"/>
  <c r="Y14" i="167"/>
  <c r="S14" i="167" s="1"/>
  <c r="Z14" i="167"/>
  <c r="T14" i="167" s="1"/>
  <c r="Z17" i="167"/>
  <c r="T17" i="167" s="1"/>
  <c r="V17" i="167"/>
  <c r="W17" i="167"/>
  <c r="Q17" i="167" s="1"/>
  <c r="X17" i="167"/>
  <c r="R17" i="167" s="1"/>
  <c r="W20" i="167"/>
  <c r="Q20" i="167" s="1"/>
  <c r="X20" i="167"/>
  <c r="R20" i="167" s="1"/>
  <c r="Y20" i="167"/>
  <c r="S20" i="167" s="1"/>
  <c r="Z20" i="167"/>
  <c r="T20" i="167" s="1"/>
  <c r="Z35" i="167"/>
  <c r="T35" i="167" s="1"/>
  <c r="V35" i="167"/>
  <c r="W35" i="167"/>
  <c r="Q35" i="167" s="1"/>
  <c r="X35" i="167"/>
  <c r="R35" i="167" s="1"/>
  <c r="Z41" i="167"/>
  <c r="T41" i="167" s="1"/>
  <c r="V41" i="167"/>
  <c r="W41" i="167"/>
  <c r="Q41" i="167" s="1"/>
  <c r="X41" i="167"/>
  <c r="R41" i="167" s="1"/>
  <c r="Z47" i="167"/>
  <c r="T47" i="167" s="1"/>
  <c r="V47" i="167"/>
  <c r="W47" i="167"/>
  <c r="Q47" i="167" s="1"/>
  <c r="X47" i="167"/>
  <c r="R47" i="167" s="1"/>
  <c r="Z50" i="167"/>
  <c r="T50" i="167" s="1"/>
  <c r="V50" i="167"/>
  <c r="W50" i="167"/>
  <c r="Q50" i="167" s="1"/>
  <c r="X50" i="167"/>
  <c r="R50" i="167" s="1"/>
  <c r="Z53" i="167"/>
  <c r="T53" i="167" s="1"/>
  <c r="V53" i="167"/>
  <c r="W53" i="167"/>
  <c r="Q53" i="167" s="1"/>
  <c r="X53" i="167"/>
  <c r="R53" i="167" s="1"/>
  <c r="Z7" i="167"/>
  <c r="T7" i="167" s="1"/>
  <c r="Y10" i="167"/>
  <c r="S10" i="167" s="1"/>
  <c r="V13" i="167"/>
  <c r="Y16" i="167"/>
  <c r="S16" i="167" s="1"/>
  <c r="V19" i="167"/>
  <c r="Y22" i="167"/>
  <c r="S22" i="167" s="1"/>
  <c r="V24" i="167"/>
  <c r="Y28" i="167"/>
  <c r="S28" i="167" s="1"/>
  <c r="W32" i="167"/>
  <c r="Q32" i="167" s="1"/>
  <c r="Y34" i="167"/>
  <c r="S34" i="167" s="1"/>
  <c r="V37" i="167"/>
  <c r="X39" i="167"/>
  <c r="R39" i="167" s="1"/>
  <c r="V43" i="167"/>
  <c r="Y46" i="167"/>
  <c r="S46" i="167" s="1"/>
  <c r="Z49" i="167"/>
  <c r="T49" i="167" s="1"/>
  <c r="Z52" i="167"/>
  <c r="T52" i="167" s="1"/>
  <c r="Y50" i="167"/>
  <c r="S50" i="167" s="1"/>
  <c r="V44" i="167"/>
  <c r="Y29" i="167"/>
  <c r="S29" i="167" s="1"/>
  <c r="P52" i="167"/>
  <c r="V14" i="167"/>
  <c r="X9" i="167"/>
  <c r="R9" i="167" s="1"/>
  <c r="V12" i="167"/>
  <c r="X15" i="167"/>
  <c r="R15" i="167" s="1"/>
  <c r="V18" i="167"/>
  <c r="X21" i="167"/>
  <c r="R21" i="167" s="1"/>
  <c r="V25" i="167"/>
  <c r="X27" i="167"/>
  <c r="R27" i="167" s="1"/>
  <c r="V30" i="167"/>
  <c r="X33" i="167"/>
  <c r="R33" i="167" s="1"/>
  <c r="V36" i="167"/>
  <c r="Y40" i="167"/>
  <c r="S40" i="167" s="1"/>
  <c r="V42" i="167"/>
  <c r="X45" i="167"/>
  <c r="R45" i="167" s="1"/>
  <c r="Z48" i="167"/>
  <c r="T48" i="167" s="1"/>
  <c r="Z51" i="167"/>
  <c r="T51" i="167" s="1"/>
  <c r="Y41" i="167"/>
  <c r="S41" i="167" s="1"/>
  <c r="V20" i="167"/>
  <c r="Y53" i="167"/>
  <c r="S53" i="167" s="1"/>
  <c r="Y47" i="167"/>
  <c r="S47" i="167" s="1"/>
  <c r="V26" i="167"/>
  <c r="Y11" i="167"/>
  <c r="S11" i="167" s="1"/>
  <c r="X7" i="167"/>
  <c r="R7" i="167" s="1"/>
  <c r="X52" i="167"/>
  <c r="R52" i="167" s="1"/>
  <c r="X49" i="167"/>
  <c r="R49" i="167" s="1"/>
  <c r="X48" i="167"/>
  <c r="R48" i="167" s="1"/>
  <c r="W46" i="167"/>
  <c r="Q46" i="167" s="1"/>
  <c r="V45" i="167"/>
  <c r="Z43" i="167"/>
  <c r="T43" i="167" s="1"/>
  <c r="Y42" i="167"/>
  <c r="S42" i="167" s="1"/>
  <c r="W40" i="167"/>
  <c r="Q40" i="167" s="1"/>
  <c r="V39" i="167"/>
  <c r="Z37" i="167"/>
  <c r="T37" i="167" s="1"/>
  <c r="Y36" i="167"/>
  <c r="S36" i="167" s="1"/>
  <c r="W34" i="167"/>
  <c r="Q34" i="167" s="1"/>
  <c r="V33" i="167"/>
  <c r="Y30" i="167"/>
  <c r="S30" i="167" s="1"/>
  <c r="W28" i="167"/>
  <c r="Q28" i="167" s="1"/>
  <c r="V27" i="167"/>
  <c r="Z25" i="167"/>
  <c r="T25" i="167" s="1"/>
  <c r="Y24" i="167"/>
  <c r="S24" i="167" s="1"/>
  <c r="W22" i="167"/>
  <c r="Q22" i="167" s="1"/>
  <c r="V21" i="167"/>
  <c r="Z19" i="167"/>
  <c r="T19" i="167" s="1"/>
  <c r="Y18" i="167"/>
  <c r="S18" i="167" s="1"/>
  <c r="W16" i="167"/>
  <c r="Q16" i="167" s="1"/>
  <c r="V15" i="167"/>
  <c r="Z13" i="167"/>
  <c r="T13" i="167" s="1"/>
  <c r="Y12" i="167"/>
  <c r="S12" i="167" s="1"/>
  <c r="W10" i="167"/>
  <c r="Q10" i="167" s="1"/>
  <c r="V9" i="167"/>
  <c r="W7" i="167"/>
  <c r="Q7" i="167" s="1"/>
  <c r="W52" i="167"/>
  <c r="Q52" i="167" s="1"/>
  <c r="W51" i="167"/>
  <c r="Q51" i="167" s="1"/>
  <c r="W49" i="167"/>
  <c r="Q49" i="167" s="1"/>
  <c r="W48" i="167"/>
  <c r="Q48" i="167" s="1"/>
  <c r="V46" i="167"/>
  <c r="Y43" i="167"/>
  <c r="S43" i="167" s="1"/>
  <c r="X42" i="167"/>
  <c r="R42" i="167" s="1"/>
  <c r="V40" i="167"/>
  <c r="Y37" i="167"/>
  <c r="S37" i="167" s="1"/>
  <c r="X36" i="167"/>
  <c r="R36" i="167" s="1"/>
  <c r="V34" i="167"/>
  <c r="Z32" i="167"/>
  <c r="T32" i="167" s="1"/>
  <c r="X30" i="167"/>
  <c r="R30" i="167" s="1"/>
  <c r="V28" i="167"/>
  <c r="Y25" i="167"/>
  <c r="S25" i="167" s="1"/>
  <c r="X24" i="167"/>
  <c r="R24" i="167" s="1"/>
  <c r="V22" i="167"/>
  <c r="Y19" i="167"/>
  <c r="S19" i="167" s="1"/>
  <c r="X18" i="167"/>
  <c r="R18" i="167" s="1"/>
  <c r="V16" i="167"/>
  <c r="Y13" i="167"/>
  <c r="S13" i="167" s="1"/>
  <c r="X12" i="167"/>
  <c r="R12" i="167" s="1"/>
  <c r="V10" i="167"/>
  <c r="V49" i="167"/>
  <c r="V48" i="167"/>
  <c r="Z45" i="167"/>
  <c r="T45" i="167" s="1"/>
  <c r="X43" i="167"/>
  <c r="R43" i="167" s="1"/>
  <c r="W42" i="167"/>
  <c r="Q42" i="167" s="1"/>
  <c r="Z39" i="167"/>
  <c r="T39" i="167" s="1"/>
  <c r="X37" i="167"/>
  <c r="R37" i="167" s="1"/>
  <c r="W36" i="167"/>
  <c r="Q36" i="167" s="1"/>
  <c r="Z33" i="167"/>
  <c r="T33" i="167" s="1"/>
  <c r="Y32" i="167"/>
  <c r="S32" i="167" s="1"/>
  <c r="W30" i="167"/>
  <c r="Q30" i="167" s="1"/>
  <c r="Z27" i="167"/>
  <c r="T27" i="167" s="1"/>
  <c r="X25" i="167"/>
  <c r="R25" i="167" s="1"/>
  <c r="W24" i="167"/>
  <c r="Q24" i="167" s="1"/>
  <c r="Z21" i="167"/>
  <c r="T21" i="167" s="1"/>
  <c r="X19" i="167"/>
  <c r="R19" i="167" s="1"/>
  <c r="W18" i="167"/>
  <c r="Q18" i="167" s="1"/>
  <c r="Z15" i="167"/>
  <c r="T15" i="167" s="1"/>
  <c r="X13" i="167"/>
  <c r="R13" i="167" s="1"/>
  <c r="W12" i="167"/>
  <c r="Q12" i="167" s="1"/>
  <c r="Z9" i="167"/>
  <c r="T9" i="167" s="1"/>
  <c r="V7" i="167"/>
  <c r="Z46" i="167"/>
  <c r="T46" i="167" s="1"/>
  <c r="Y45" i="167"/>
  <c r="S45" i="167" s="1"/>
  <c r="W43" i="167"/>
  <c r="Q43" i="167" s="1"/>
  <c r="Z40" i="167"/>
  <c r="T40" i="167" s="1"/>
  <c r="Y39" i="167"/>
  <c r="S39" i="167" s="1"/>
  <c r="W37" i="167"/>
  <c r="Q37" i="167" s="1"/>
  <c r="Z34" i="167"/>
  <c r="T34" i="167" s="1"/>
  <c r="Y33" i="167"/>
  <c r="S33" i="167" s="1"/>
  <c r="X32" i="167"/>
  <c r="R32" i="167" s="1"/>
  <c r="Z28" i="167"/>
  <c r="T28" i="167" s="1"/>
  <c r="Y27" i="167"/>
  <c r="S27" i="167" s="1"/>
  <c r="W25" i="167"/>
  <c r="Q25" i="167" s="1"/>
  <c r="Z22" i="167"/>
  <c r="T22" i="167" s="1"/>
  <c r="Y21" i="167"/>
  <c r="S21" i="167" s="1"/>
  <c r="W19" i="167"/>
  <c r="Q19" i="167" s="1"/>
  <c r="Z16" i="167"/>
  <c r="T16" i="167" s="1"/>
  <c r="Y15" i="167"/>
  <c r="S15" i="167" s="1"/>
  <c r="W13" i="167"/>
  <c r="Q13" i="167" s="1"/>
  <c r="Z10" i="167"/>
  <c r="T10" i="167" s="1"/>
  <c r="Y9" i="167"/>
  <c r="S9" i="167" s="1"/>
  <c r="P14" i="167" l="1"/>
  <c r="AA14" i="167"/>
  <c r="P10" i="167"/>
  <c r="AA10" i="167"/>
  <c r="P22" i="167"/>
  <c r="AA22" i="167"/>
  <c r="P34" i="167"/>
  <c r="AA34" i="167"/>
  <c r="P46" i="167"/>
  <c r="AA46" i="167"/>
  <c r="P9" i="167"/>
  <c r="AA9" i="167"/>
  <c r="P27" i="167"/>
  <c r="AA27" i="167"/>
  <c r="AA52" i="167"/>
  <c r="P37" i="167"/>
  <c r="AA37" i="167"/>
  <c r="P19" i="167"/>
  <c r="AA19" i="167"/>
  <c r="P47" i="167"/>
  <c r="AA47" i="167"/>
  <c r="P39" i="167"/>
  <c r="AA39" i="167"/>
  <c r="P30" i="167"/>
  <c r="AA30" i="167"/>
  <c r="P12" i="167"/>
  <c r="AA12" i="167"/>
  <c r="P38" i="167"/>
  <c r="AA38" i="167"/>
  <c r="AA29" i="167"/>
  <c r="P29" i="167"/>
  <c r="AA11" i="167"/>
  <c r="P11" i="167"/>
  <c r="P8" i="167"/>
  <c r="AA8" i="167"/>
  <c r="P18" i="167"/>
  <c r="AA18" i="167"/>
  <c r="P26" i="167"/>
  <c r="AA26" i="167"/>
  <c r="P13" i="167"/>
  <c r="AA13" i="167"/>
  <c r="P50" i="167"/>
  <c r="AA50" i="167"/>
  <c r="AA35" i="167"/>
  <c r="P35" i="167"/>
  <c r="P45" i="167"/>
  <c r="AA45" i="167"/>
  <c r="P21" i="167"/>
  <c r="AA21" i="167"/>
  <c r="P49" i="167"/>
  <c r="AA49" i="167"/>
  <c r="P16" i="167"/>
  <c r="AA16" i="167"/>
  <c r="P28" i="167"/>
  <c r="AA28" i="167"/>
  <c r="P40" i="167"/>
  <c r="AA40" i="167"/>
  <c r="P33" i="167"/>
  <c r="AA33" i="167"/>
  <c r="P42" i="167"/>
  <c r="AA42" i="167"/>
  <c r="P25" i="167"/>
  <c r="AA25" i="167"/>
  <c r="P51" i="167"/>
  <c r="AA51" i="167"/>
  <c r="AA23" i="167"/>
  <c r="P23" i="167"/>
  <c r="AA32" i="167"/>
  <c r="P36" i="167"/>
  <c r="AA36" i="167"/>
  <c r="P44" i="167"/>
  <c r="AA44" i="167"/>
  <c r="P48" i="167"/>
  <c r="AA48" i="167"/>
  <c r="P7" i="167"/>
  <c r="AA7" i="167"/>
  <c r="P15" i="167"/>
  <c r="AA15" i="167"/>
  <c r="P20" i="167"/>
  <c r="AA20" i="167"/>
  <c r="P43" i="167"/>
  <c r="AA43" i="167"/>
  <c r="P24" i="167"/>
  <c r="AA24" i="167"/>
  <c r="P53" i="167"/>
  <c r="AA53" i="167"/>
  <c r="AA41" i="167"/>
  <c r="P41" i="167"/>
  <c r="AA17" i="167"/>
  <c r="P17" i="167"/>
  <c r="P31" i="167"/>
  <c r="AA31" i="167"/>
</calcChain>
</file>

<file path=xl/sharedStrings.xml><?xml version="1.0" encoding="utf-8"?>
<sst xmlns="http://schemas.openxmlformats.org/spreadsheetml/2006/main" count="2970" uniqueCount="856">
  <si>
    <t>Ｈ１２</t>
  </si>
  <si>
    <t>Ｈ１３</t>
  </si>
  <si>
    <t>Ｈ１４</t>
  </si>
  <si>
    <t>Ｈ１５</t>
  </si>
  <si>
    <t>Ｈ１６</t>
  </si>
  <si>
    <t>Ｈ１７</t>
  </si>
  <si>
    <t>Ｈ１８</t>
  </si>
  <si>
    <t>Ｈ１９</t>
  </si>
  <si>
    <t>Ｈ２０</t>
  </si>
  <si>
    <t>Ｈ２１</t>
  </si>
  <si>
    <t>Ｈ２２</t>
  </si>
  <si>
    <t>Ｈ２３</t>
  </si>
  <si>
    <t>Ｈ２４</t>
  </si>
  <si>
    <t>Ｈ２５</t>
  </si>
  <si>
    <t>Ｈ２６</t>
  </si>
  <si>
    <t>Ｈ２７</t>
  </si>
  <si>
    <t>Ｈ２８</t>
  </si>
  <si>
    <t>Ｈ２９</t>
  </si>
  <si>
    <t>Ｈ３０</t>
  </si>
  <si>
    <t>H30</t>
    <phoneticPr fontId="4"/>
  </si>
  <si>
    <t>Rank</t>
    <phoneticPr fontId="4"/>
  </si>
  <si>
    <t>シンガポール</t>
    <phoneticPr fontId="4"/>
  </si>
  <si>
    <t>アメリカ</t>
    <phoneticPr fontId="4"/>
  </si>
  <si>
    <t>カナダ</t>
    <phoneticPr fontId="4"/>
  </si>
  <si>
    <t>イギリス</t>
    <phoneticPr fontId="4"/>
  </si>
  <si>
    <t>ドイツ</t>
    <phoneticPr fontId="4"/>
  </si>
  <si>
    <t>フランス</t>
    <phoneticPr fontId="4"/>
  </si>
  <si>
    <t>ロシア</t>
    <phoneticPr fontId="4"/>
  </si>
  <si>
    <t>オーストラリア</t>
    <phoneticPr fontId="4"/>
  </si>
  <si>
    <t>イタリア</t>
    <phoneticPr fontId="4"/>
  </si>
  <si>
    <t>スペイン</t>
    <phoneticPr fontId="4"/>
  </si>
  <si>
    <t>タイ</t>
    <phoneticPr fontId="4"/>
  </si>
  <si>
    <t>マレーシア</t>
    <phoneticPr fontId="4"/>
  </si>
  <si>
    <t>インド</t>
    <phoneticPr fontId="4"/>
  </si>
  <si>
    <t>インドネシア</t>
    <phoneticPr fontId="4"/>
  </si>
  <si>
    <t>ベトナム</t>
    <phoneticPr fontId="4"/>
  </si>
  <si>
    <t>フィリピン</t>
    <phoneticPr fontId="4"/>
  </si>
  <si>
    <t>〈 用語説明 〉</t>
  </si>
  <si>
    <t>H16</t>
  </si>
  <si>
    <t>9月1日～11月15日</t>
  </si>
  <si>
    <t>4月1日～6月30日</t>
  </si>
  <si>
    <t>7月15日～10月31日、12月1日～3月31日</t>
  </si>
  <si>
    <t>10月1日～12月31日</t>
  </si>
  <si>
    <t>８月８日～８月３１日</t>
  </si>
  <si>
    <t>7月18日～9月30日</t>
  </si>
  <si>
    <t>9月1日～10月31日</t>
  </si>
  <si>
    <t>7月1日～12月31日</t>
  </si>
  <si>
    <t>7月1日～9月30日</t>
  </si>
  <si>
    <t>-</t>
  </si>
  <si>
    <t>合計</t>
    <phoneticPr fontId="4"/>
  </si>
  <si>
    <t>　　　　 宿泊者 ・・・ 平成27年～</t>
    <phoneticPr fontId="4"/>
  </si>
  <si>
    <t>韓国</t>
  </si>
  <si>
    <t>中国</t>
  </si>
  <si>
    <t>香港</t>
  </si>
  <si>
    <t>台湾</t>
  </si>
  <si>
    <t>アメリカ</t>
  </si>
  <si>
    <t>カナダ</t>
  </si>
  <si>
    <t>イギリス</t>
  </si>
  <si>
    <t>ドイツ</t>
  </si>
  <si>
    <t>フランス</t>
  </si>
  <si>
    <t>ロシア</t>
  </si>
  <si>
    <t>シンガポール</t>
  </si>
  <si>
    <t>タイ</t>
  </si>
  <si>
    <t>マレーシア</t>
  </si>
  <si>
    <t>インド</t>
  </si>
  <si>
    <t>オーストラリア</t>
  </si>
  <si>
    <t>インドネシア</t>
  </si>
  <si>
    <t>ベトナム</t>
  </si>
  <si>
    <t>フィリピン</t>
  </si>
  <si>
    <t>イタリア</t>
  </si>
  <si>
    <t>スペイン</t>
  </si>
  <si>
    <t>その他</t>
  </si>
  <si>
    <t>-</t>
    <phoneticPr fontId="4"/>
  </si>
  <si>
    <t>熊本市</t>
  </si>
  <si>
    <t>阿蘇地域</t>
  </si>
  <si>
    <t>天草地域</t>
  </si>
  <si>
    <t>山鹿市</t>
  </si>
  <si>
    <t>荒尾・玉名地域</t>
  </si>
  <si>
    <t>菊池地域</t>
  </si>
  <si>
    <t>八代地域</t>
  </si>
  <si>
    <t>人吉・球磨地域</t>
  </si>
  <si>
    <t>水俣・芦北地域</t>
  </si>
  <si>
    <t>和歌山県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</si>
  <si>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</si>
  <si>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</si>
  <si>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</si>
  <si>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</si>
  <si>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</si>
  <si>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</si>
  <si>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</si>
  <si>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</si>
  <si>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</si>
  <si>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</si>
  <si>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</si>
  <si>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</si>
  <si>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</si>
  <si>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</si>
  <si>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</si>
  <si>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</si>
  <si>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</si>
  <si>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</si>
  <si>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</si>
  <si>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</si>
  <si>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</si>
  <si>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</si>
  <si>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</si>
  <si>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</si>
  <si>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</si>
  <si>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</si>
  <si>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</si>
  <si>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</si>
  <si>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</si>
  <si>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</si>
  <si>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</si>
  <si>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</si>
  <si>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</si>
  <si>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</si>
  <si>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</si>
  <si>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</si>
  <si>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</si>
  <si>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</si>
  <si>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</si>
  <si>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</si>
  <si>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</si>
  <si>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</si>
  <si>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</si>
  <si>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</si>
  <si>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</si>
  <si>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</si>
  <si>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観光客総数の推移　（ 過去20年 ）</t>
    <phoneticPr fontId="4"/>
  </si>
  <si>
    <t>②　観光消費額の推移</t>
    <phoneticPr fontId="4"/>
  </si>
  <si>
    <t>調査要領</t>
    <phoneticPr fontId="4"/>
  </si>
  <si>
    <t>交通費</t>
  </si>
  <si>
    <t>宿泊費</t>
  </si>
  <si>
    <t>土産代</t>
  </si>
  <si>
    <t>飲食費</t>
  </si>
  <si>
    <t>入場料</t>
  </si>
  <si>
    <t>計</t>
  </si>
  <si>
    <t>【A】</t>
    <phoneticPr fontId="4"/>
  </si>
  <si>
    <t>【B】</t>
    <phoneticPr fontId="4"/>
  </si>
  <si>
    <t>こととした。</t>
    <phoneticPr fontId="4"/>
  </si>
  <si>
    <t>延べ宿泊客数</t>
  </si>
  <si>
    <t>　＊延べ宿泊客数</t>
  </si>
  <si>
    <t>宿泊客（実数）</t>
    <phoneticPr fontId="4"/>
  </si>
  <si>
    <t>▼宿泊客（実数）</t>
    <phoneticPr fontId="4"/>
  </si>
  <si>
    <t>→　熊本市に合併</t>
    <phoneticPr fontId="4"/>
  </si>
  <si>
    <t>　　　観光庁が実施する 「宿泊旅行統計調査」 の “延べ宿泊客数” から “外国人延べ宿泊客数” を減算した値。</t>
  </si>
  <si>
    <t>　　　観光庁が実施する 「宿泊旅行統計調査」 の “外国人延べ宿泊客数” で、国籍 （出身地） が日本以外の延べ宿泊客数。</t>
  </si>
  <si>
    <t>対前年増減率</t>
  </si>
  <si>
    <t>対前年増減率</t>
    <phoneticPr fontId="4"/>
  </si>
  <si>
    <t>　　　【 平成29年まで 】</t>
  </si>
  <si>
    <t>　　　　 各市町村で実施した調査結果を県で取りまとめた値。</t>
  </si>
  <si>
    <t>わが国の宿泊旅行の全国規模の実態等を把握し、観光行政の基礎資料とする。</t>
    <phoneticPr fontId="4"/>
  </si>
  <si>
    <t>1．調査の目的</t>
    <phoneticPr fontId="4"/>
  </si>
  <si>
    <t>2．調査の対象</t>
    <phoneticPr fontId="4"/>
  </si>
  <si>
    <t>3．主な調査事項</t>
    <phoneticPr fontId="4"/>
  </si>
  <si>
    <t>名簿から、標本理論に基づき抽出されたホテル、旅館、簡易宿所、会社・団体の宿泊所など。</t>
    <phoneticPr fontId="4"/>
  </si>
  <si>
    <t>調査対象施設については、従業者数に応じて以下のとおりとなります。</t>
    <phoneticPr fontId="4"/>
  </si>
  <si>
    <t>・ 各月の延べ・実宿泊者数及び外国人延べ・実宿泊者数</t>
    <phoneticPr fontId="4"/>
  </si>
  <si>
    <t>・ 各月の外国人延べ宿泊者数の国籍別内訳　等</t>
    <phoneticPr fontId="4"/>
  </si>
  <si>
    <t>　●　従業者数10人以上の事業所　：　全数調査</t>
    <phoneticPr fontId="4"/>
  </si>
  <si>
    <t>また、両調査により把握できないものについては、他の既存統計調査等を活用して推計します。</t>
    <phoneticPr fontId="4"/>
  </si>
  <si>
    <t>・ 平成22年4-6月期調査から、39都道府県が導入。</t>
    <phoneticPr fontId="4"/>
  </si>
  <si>
    <t>・ 平成22年10-12月期調査から、1県が導入。</t>
    <phoneticPr fontId="4"/>
  </si>
  <si>
    <t>・ 平成23年1-3月期調査から、5県が導入。</t>
    <phoneticPr fontId="4"/>
  </si>
  <si>
    <t>・ 平成25年4-6月期調査から、1県が導入。</t>
    <phoneticPr fontId="4"/>
  </si>
  <si>
    <t>① 観光地点等入込客数調査</t>
    <phoneticPr fontId="4"/>
  </si>
  <si>
    <t>② 観光地点パラメータ調査</t>
    <phoneticPr fontId="4"/>
  </si>
  <si>
    <t>　　都道府県内の観光地点を訪れた観光客を対象に、訪問地点数・観光地点消費額単価等について調査。</t>
    <phoneticPr fontId="4"/>
  </si>
  <si>
    <t>　　実施者等の報告により調査。</t>
    <phoneticPr fontId="4"/>
  </si>
  <si>
    <t>　　都道府県内の観光地点及び行祭事・イベントに訪れた人数を、観光地点の管理者・行祭事・イベントの</t>
    <phoneticPr fontId="4"/>
  </si>
  <si>
    <t>2.　地域別の延べ宿泊客数</t>
    <phoneticPr fontId="4"/>
  </si>
  <si>
    <t>①　延べ宿泊客数　［ 月別 ］</t>
    <phoneticPr fontId="4"/>
  </si>
  <si>
    <t>①　日本人延べ宿泊客数　［ 月別 ］</t>
    <phoneticPr fontId="4"/>
  </si>
  <si>
    <t>（1）　過去10年の動向</t>
    <phoneticPr fontId="4"/>
  </si>
  <si>
    <t>（3）　過去5年の観光消費額</t>
    <phoneticPr fontId="4"/>
  </si>
  <si>
    <t>①　区分別観光消費額</t>
    <phoneticPr fontId="4"/>
  </si>
  <si>
    <t>（1）　地域別受入状況</t>
    <phoneticPr fontId="4"/>
  </si>
  <si>
    <t>　　　宿泊施設に宿泊した延べ宿泊客数。観光庁が実施する 「宿泊旅行統計調査」 の調査票情報の提供を受け県独自で</t>
    <phoneticPr fontId="4"/>
  </si>
  <si>
    <t>四半期ごと</t>
    <phoneticPr fontId="4"/>
  </si>
  <si>
    <t>Value</t>
    <phoneticPr fontId="4"/>
  </si>
  <si>
    <t>Sort</t>
    <phoneticPr fontId="4"/>
  </si>
  <si>
    <t>全国からみる熊本県の観光</t>
    <phoneticPr fontId="4"/>
  </si>
  <si>
    <t>（1）　日本人・外国人別</t>
    <phoneticPr fontId="4"/>
  </si>
  <si>
    <t>①　日本人・外国人別延べ宿泊客数　[ 月別 ]</t>
    <phoneticPr fontId="4"/>
  </si>
  <si>
    <t>3.　国籍 （出身地） 別外国人延べ宿泊客数</t>
    <phoneticPr fontId="4"/>
  </si>
  <si>
    <t>（1）　日本人・外国人別観光消費額</t>
    <phoneticPr fontId="4"/>
  </si>
  <si>
    <t>①　観光消費額</t>
    <phoneticPr fontId="4"/>
  </si>
  <si>
    <t>（2）　日本人・外国人別観光消費単価</t>
    <phoneticPr fontId="4"/>
  </si>
  <si>
    <t>①　観光消費単価</t>
    <phoneticPr fontId="4"/>
  </si>
  <si>
    <t>②　区分別観光消費単価計</t>
    <phoneticPr fontId="4"/>
  </si>
  <si>
    <t>出典 ： 観光庁 「宿泊旅行統計調査」 より</t>
    <phoneticPr fontId="4"/>
  </si>
  <si>
    <t>　 農家民泊については熊本県むらづくり課及び該当市町村の協力を得て集計。</t>
    <phoneticPr fontId="4"/>
  </si>
  <si>
    <t>　 するに至る。</t>
    <phoneticPr fontId="4"/>
  </si>
  <si>
    <t>・ 観光地点を訪れた観光入込客数 （都道府県単位）</t>
    <phoneticPr fontId="4"/>
  </si>
  <si>
    <t>・ 観光地点を訪れた観光入込客1人あたりの平均消費額 （都道府県単位）</t>
    <phoneticPr fontId="4"/>
  </si>
  <si>
    <t>・ 観光地点を訪れた観光入込客の総消費額 （都道府県単位）</t>
    <phoneticPr fontId="4"/>
  </si>
  <si>
    <t>都道府県毎の 「観光地点入込客数・観光消費額単価・観光消費額」 について、</t>
    <phoneticPr fontId="4"/>
  </si>
  <si>
    <t>「① 観光地点等入込客数調査」 と 「② 観光地点パラメータ調査」 を組み合わせて推計します。</t>
    <phoneticPr fontId="4"/>
  </si>
  <si>
    <t>平成16年度事業所・企業データベース （総務省） を基にした、従業者数10人以上のホテル、旅館、簡易宿所</t>
    <phoneticPr fontId="4"/>
  </si>
  <si>
    <t>統計法第27条に規定する事業所母集団データベース （総務省） を基に、国土交通省観光庁で補正を加えた</t>
    <phoneticPr fontId="4"/>
  </si>
  <si>
    <t>・ 各月の延べ宿泊者数の居住地別内訳 （県内、県外の別）</t>
    <phoneticPr fontId="4"/>
  </si>
  <si>
    <t>① 調査の種類 ： 自計申告</t>
    <phoneticPr fontId="4"/>
  </si>
  <si>
    <t>② 調査の流れ ： 観光庁 ⇔ 民間等請負業者 ⇔ 郵送 （又はオンライン） ⇔ 各報告者</t>
    <phoneticPr fontId="4"/>
  </si>
  <si>
    <t xml:space="preserve">　 </t>
    <phoneticPr fontId="4"/>
  </si>
  <si>
    <t>を採用していた。</t>
    <phoneticPr fontId="4"/>
  </si>
  <si>
    <t>［ H29 ］</t>
    <phoneticPr fontId="4"/>
  </si>
  <si>
    <t>訪日外国人</t>
  </si>
  <si>
    <t>1. 集計・公表する項目</t>
    <phoneticPr fontId="4"/>
  </si>
  <si>
    <t>3. 調査方法</t>
    <phoneticPr fontId="4"/>
  </si>
  <si>
    <t>4. 都道府県の導入状況</t>
    <phoneticPr fontId="4"/>
  </si>
  <si>
    <t>【 平成22年第1四半期 （1月～3月） 調査まで 】</t>
    <phoneticPr fontId="4"/>
  </si>
  <si>
    <t>【 平成22年第2四半期 （4月～6月） 調査から 】</t>
    <phoneticPr fontId="4"/>
  </si>
  <si>
    <t>【 平成27年4月調査から 】</t>
    <phoneticPr fontId="4"/>
  </si>
  <si>
    <t>（2）　地域別</t>
    <phoneticPr fontId="4"/>
  </si>
  <si>
    <t>平成30年</t>
  </si>
  <si>
    <t>平成30年</t>
    <phoneticPr fontId="4"/>
  </si>
  <si>
    <t>目　　　　　　　　　　　次</t>
    <phoneticPr fontId="4"/>
  </si>
  <si>
    <t>……</t>
    <phoneticPr fontId="4"/>
  </si>
  <si>
    <t>P.</t>
    <phoneticPr fontId="4"/>
  </si>
  <si>
    <t>調査区分図</t>
    <phoneticPr fontId="4"/>
  </si>
  <si>
    <t>（1）　延べ宿泊客数</t>
    <phoneticPr fontId="4"/>
  </si>
  <si>
    <t>（2）　日本人延べ宿泊客数</t>
  </si>
  <si>
    <t>（2）　日本人延べ宿泊客数</t>
    <phoneticPr fontId="4"/>
  </si>
  <si>
    <t>（3）　外国人延べ宿泊客数</t>
  </si>
  <si>
    <t>（3）　外国人延べ宿泊客数</t>
    <phoneticPr fontId="4"/>
  </si>
  <si>
    <t>（4）　国籍 （出身地） 別外国人延べ宿泊客構成比 ［ 上位5国籍 ］</t>
  </si>
  <si>
    <t>（4）　国籍 （出身地） 別外国人延べ宿泊客構成比 ［ 上位5国籍 ］</t>
    <phoneticPr fontId="4"/>
  </si>
  <si>
    <t>1.　概要</t>
    <phoneticPr fontId="4"/>
  </si>
  <si>
    <t>（1）　熊本県全体</t>
    <phoneticPr fontId="4"/>
  </si>
  <si>
    <t>②　地域別延べ宿泊客数の推移　［ 月別 ］</t>
  </si>
  <si>
    <t>③　延べ宿泊客数の推移 （熊本県全体） ［ 月別 ］</t>
  </si>
  <si>
    <t>②　外国人延べ宿泊客数　［ 月別 ］</t>
  </si>
  <si>
    <t>（2）　過去10年の国籍 （出身地） 別外国人宿泊客数推移</t>
    <phoneticPr fontId="4"/>
  </si>
  <si>
    <t>（3）　過去10年の国籍 （出身地） 別外国人宿泊客構成比推移</t>
    <phoneticPr fontId="4"/>
  </si>
  <si>
    <t>③-1　費用名目別観光消費単価　－ 日帰り客 －</t>
  </si>
  <si>
    <t>③-2　費用名目別観光消費単価　－ 宿泊客 －</t>
  </si>
  <si>
    <t>④-1　費用名目別観光消費単価の推移　－ 日帰り客 －</t>
  </si>
  <si>
    <t>④-2　費用名目別観光消費単価の推移　－ 宿泊客 －</t>
  </si>
  <si>
    <t>（2）　発地別宿泊客数</t>
    <phoneticPr fontId="4"/>
  </si>
  <si>
    <t>《参考》　調査概要</t>
    <phoneticPr fontId="4"/>
  </si>
  <si>
    <t>・ 共通基準による観光入込客統計</t>
    <phoneticPr fontId="4"/>
  </si>
  <si>
    <t>・ 宿泊旅行統計調査</t>
    <phoneticPr fontId="4"/>
  </si>
  <si>
    <t>調査方法の変更について</t>
    <phoneticPr fontId="4"/>
  </si>
  <si>
    <t>調　　　査　　　要　　　領</t>
    <phoneticPr fontId="4"/>
  </si>
  <si>
    <t>調査目的 ：</t>
    <phoneticPr fontId="4"/>
  </si>
  <si>
    <t>本調査は、本県における観光客の動向を的確に捉え、施策展開をおこなう上での</t>
    <phoneticPr fontId="4"/>
  </si>
  <si>
    <t>判断材料とし、観光庁が実施する統計調査のデータ等を集約・整理するとともに、</t>
    <phoneticPr fontId="4"/>
  </si>
  <si>
    <t>地域別の特徴を把握し、本県における観光行政を推進する上での基礎資料とする。</t>
    <phoneticPr fontId="4"/>
  </si>
  <si>
    <t>調査期間 ：</t>
    <phoneticPr fontId="4"/>
  </si>
  <si>
    <t>調査対象 ：</t>
    <phoneticPr fontId="4"/>
  </si>
  <si>
    <t>熊本県全域　（45市町村）</t>
    <phoneticPr fontId="4"/>
  </si>
  <si>
    <t>調査区分 ：</t>
    <phoneticPr fontId="4"/>
  </si>
  <si>
    <t>調査区分図 （次頁） に記載の通り</t>
    <phoneticPr fontId="4"/>
  </si>
  <si>
    <t>調査方法 ：</t>
    <phoneticPr fontId="4"/>
  </si>
  <si>
    <t>観光庁が実施する全国で統一された基準による統計調査により、本県と各都道府県</t>
    <phoneticPr fontId="4"/>
  </si>
  <si>
    <t>との比較が可能になり、その精度が高まってきたことから、本県における観光統計表</t>
    <phoneticPr fontId="4"/>
  </si>
  <si>
    <t>を平成30年調査分より手法を見直し、観光庁が公表した統計調査の値を採用する</t>
    <phoneticPr fontId="4"/>
  </si>
  <si>
    <t>○ 延べ宿泊客数</t>
    <phoneticPr fontId="4"/>
  </si>
  <si>
    <t>・・・ 宿泊旅行統計調査</t>
    <phoneticPr fontId="4"/>
  </si>
  <si>
    <t>○ 入込客数 （実数）</t>
    <phoneticPr fontId="4"/>
  </si>
  <si>
    <t>・・・ 共通基準による観光入込客統計</t>
    <phoneticPr fontId="4"/>
  </si>
  <si>
    <t>○ 日帰り客数 （実数）</t>
    <phoneticPr fontId="4"/>
  </si>
  <si>
    <t>○ 宿泊客数 （実数）</t>
    <phoneticPr fontId="4"/>
  </si>
  <si>
    <t>○ 観光消費額</t>
    <phoneticPr fontId="4"/>
  </si>
  <si>
    <t>また、地域別の動向においては県内各市町村とその域内の観光関連事業者の</t>
    <phoneticPr fontId="4"/>
  </si>
  <si>
    <t>協力により得た情報をはじめ、各種オープンデータ、メディア （TVや新聞など）</t>
    <phoneticPr fontId="4"/>
  </si>
  <si>
    <t>のデータベースを活用して取りまとめた。</t>
    <phoneticPr fontId="4"/>
  </si>
  <si>
    <t>留意点 ：</t>
    <phoneticPr fontId="4"/>
  </si>
  <si>
    <t>本調査の数値は端数処理 （表記のひとつ下の位で四捨五入） をしていること</t>
    <phoneticPr fontId="4"/>
  </si>
  <si>
    <t>補足 ：</t>
    <phoneticPr fontId="4"/>
  </si>
  <si>
    <t>“宿泊客数 （実数）” と “延べ宿泊客数” について</t>
    <phoneticPr fontId="4"/>
  </si>
  <si>
    <t>“宿泊客数 （実数）” は １人 の観光入込客の泊数に関係なく １人とカウント する。</t>
    <phoneticPr fontId="4"/>
  </si>
  <si>
    <t>“延べ宿泊客数”  は 1人 の観光入込客の 泊数に応じてカウント する。</t>
    <phoneticPr fontId="4"/>
  </si>
  <si>
    <t xml:space="preserve"> 例.　1人の観光入込客が3泊した場合、“3人（泊）” とカウントする。</t>
    <phoneticPr fontId="4"/>
  </si>
  <si>
    <t>尚、平成29年までの 「熊本県観光統計表」 は “延べ日帰り客数”、“延べ宿泊客数”</t>
    <phoneticPr fontId="4"/>
  </si>
  <si>
    <t>調　　査　　区　　分　　図</t>
    <phoneticPr fontId="4"/>
  </si>
  <si>
    <t>熊本県内45市町村の調査区分 （11地域） は以下の通り。</t>
    <phoneticPr fontId="4"/>
  </si>
  <si>
    <t>熊本市</t>
    <phoneticPr fontId="4"/>
  </si>
  <si>
    <t>阿蘇地域</t>
    <phoneticPr fontId="4"/>
  </si>
  <si>
    <t>・・・　阿蘇市、南小国町、小国町、産山村、高森町、南阿蘇村、西原村</t>
    <phoneticPr fontId="4"/>
  </si>
  <si>
    <t>天草地域</t>
    <phoneticPr fontId="4"/>
  </si>
  <si>
    <t>・・・　天草市、上天草市、苓北町</t>
    <phoneticPr fontId="4"/>
  </si>
  <si>
    <t>山鹿市</t>
    <phoneticPr fontId="4"/>
  </si>
  <si>
    <t>荒尾・玉名地域</t>
    <phoneticPr fontId="4"/>
  </si>
  <si>
    <t>・・・　荒尾市、玉名市、玉東町、和水町、南関町、長洲町</t>
    <phoneticPr fontId="4"/>
  </si>
  <si>
    <t>菊池地域</t>
    <phoneticPr fontId="4"/>
  </si>
  <si>
    <t>・・・　菊池市、合志市、大津町、菊陽町</t>
    <phoneticPr fontId="4"/>
  </si>
  <si>
    <t>八代地域</t>
    <phoneticPr fontId="4"/>
  </si>
  <si>
    <t>・・・　八代市、氷川町</t>
    <phoneticPr fontId="4"/>
  </si>
  <si>
    <t>人吉・球磨地域</t>
    <phoneticPr fontId="4"/>
  </si>
  <si>
    <t>・・・　人吉市、錦町、あさぎり町、多良木町、湯前町</t>
    <phoneticPr fontId="4"/>
  </si>
  <si>
    <t>・・・　水上村、相良村、五木村、山江村、球磨村</t>
    <phoneticPr fontId="4"/>
  </si>
  <si>
    <t>水俣・芦北地域</t>
    <phoneticPr fontId="4"/>
  </si>
  <si>
    <t>・・・　水俣市、芦北町、津奈木町</t>
    <phoneticPr fontId="4"/>
  </si>
  <si>
    <t>宇城地域</t>
  </si>
  <si>
    <t>宇城地域</t>
    <phoneticPr fontId="4"/>
  </si>
  <si>
    <t>・・・　宇土市、宇城市、美里町</t>
    <phoneticPr fontId="4"/>
  </si>
  <si>
    <t>上益城地域</t>
  </si>
  <si>
    <t>上益城地域</t>
    <phoneticPr fontId="4"/>
  </si>
  <si>
    <t>・・・　御船町、嘉島町、益城町、甲佐町、山都町</t>
    <phoneticPr fontId="4"/>
  </si>
  <si>
    <t>（注）　平成20年以降は合併後の市町村単位で集計</t>
    <phoneticPr fontId="4"/>
  </si>
  <si>
    <t>平成20年</t>
    <phoneticPr fontId="4"/>
  </si>
  <si>
    <t>熊本市、旧富合町</t>
    <phoneticPr fontId="4"/>
  </si>
  <si>
    <t>平成22年</t>
    <phoneticPr fontId="4"/>
  </si>
  <si>
    <t>熊本市、旧植木町、旧城南町</t>
    <phoneticPr fontId="4"/>
  </si>
  <si>
    <t>▼参照元</t>
  </si>
  <si>
    <t>観光客総数（H11～H29）：過去にリリースされた熊本県観光統計</t>
  </si>
  <si>
    <t>観光客総数（H23～H30）：共通基準による観光入込客統計</t>
  </si>
  <si>
    <t>└ 共通基準による観光入込客統計_推計結果 ＞ Result_熊本県観光入込客統計調査.xlsx</t>
  </si>
  <si>
    <t>▼観光入込客数</t>
  </si>
  <si>
    <t>年</t>
  </si>
  <si>
    <t>観光統計</t>
  </si>
  <si>
    <t>共通基準</t>
  </si>
  <si>
    <t>年間値</t>
  </si>
  <si>
    <t>日本人・観光目的</t>
  </si>
  <si>
    <t>日本人・ビジネス目的</t>
  </si>
  <si>
    <t>H23</t>
  </si>
  <si>
    <t>H24</t>
  </si>
  <si>
    <t>H25</t>
  </si>
  <si>
    <t>H26</t>
  </si>
  <si>
    <t>H27</t>
  </si>
  <si>
    <t>H28</t>
  </si>
  <si>
    <t>H29</t>
  </si>
  <si>
    <t>▼DC</t>
  </si>
  <si>
    <t>H9</t>
  </si>
  <si>
    <t>くまもと冬の旅キャンペーン「いい旅しよう雄大自然くまもと」</t>
  </si>
  <si>
    <t>？</t>
  </si>
  <si>
    <t>くまもと冬の旅キャンペーン「ゆったりふわふわくまもと日和」</t>
  </si>
  <si>
    <t>平成12年～15年？</t>
  </si>
  <si>
    <t>九州新幹線開業記念観光キャンペーン「のんびりまっしぐら」熊本・鹿児島大接近</t>
  </si>
  <si>
    <t>H18</t>
  </si>
  <si>
    <t>秋～春観光キャンペーン「くまもとよか旅応援団」</t>
  </si>
  <si>
    <t>平成18年</t>
  </si>
  <si>
    <t>H19</t>
  </si>
  <si>
    <t>「この旅あっぱれ！」くまもと観光キャンペーン</t>
  </si>
  <si>
    <t>10月5日～17日、12月1日～</t>
  </si>
  <si>
    <t>H20</t>
  </si>
  <si>
    <t>「“ゆったり”くまもと体験紀行」「“ゆったり”くまもと温泉紀行」観光キャンペーン</t>
  </si>
  <si>
    <t>H21</t>
  </si>
  <si>
    <t>「くまもと最高ザンス」観光キャンペーン</t>
  </si>
  <si>
    <t>10月1日～翌年3月31日</t>
  </si>
  <si>
    <t>H22</t>
  </si>
  <si>
    <t>「くまもとサプライズザンス」観光キャンペーン</t>
  </si>
  <si>
    <t>「のんびり過ごす極情の旅」熊本・宮崎・鹿児島DC</t>
  </si>
  <si>
    <t>「阿蘇は元気です！熊本は元気です！！」キャンペーン</t>
  </si>
  <si>
    <t>「どっちゃん行く？熊本」観光キャンペーン</t>
  </si>
  <si>
    <t>くまもと観光キャンペーン「アリスインワンダーランド熊本」</t>
  </si>
  <si>
    <t>くまもと観光キャンペーン「くまと夏の女王」</t>
  </si>
  <si>
    <t>くまもと観光復興キャンペーン「RE：SMILE」</t>
  </si>
  <si>
    <t>「行って楽しんで応援しよう！」熊本・大分キャンペーン</t>
  </si>
  <si>
    <t>H30</t>
  </si>
  <si>
    <t>▼参照元</t>
    <phoneticPr fontId="4"/>
  </si>
  <si>
    <t>延べ宿泊客数 ・・・ 旅行統計調査 ＞ 確定版 ＞ 第2表(年計) ＞ B列 ＝ 延べ宿泊者数</t>
    <phoneticPr fontId="4"/>
  </si>
  <si>
    <t>▼宿泊客数</t>
  </si>
  <si>
    <t>▼宿泊客数</t>
    <phoneticPr fontId="4"/>
  </si>
  <si>
    <t>計：</t>
    <phoneticPr fontId="4"/>
  </si>
  <si>
    <t>延べ宿泊者数</t>
  </si>
  <si>
    <t>延べ宿泊者数</t>
    <phoneticPr fontId="4"/>
  </si>
  <si>
    <t>Sort用</t>
    <phoneticPr fontId="4"/>
  </si>
  <si>
    <t>Rank</t>
  </si>
  <si>
    <t>都道府県名</t>
    <phoneticPr fontId="4"/>
  </si>
  <si>
    <t>延べ宿泊客数</t>
    <phoneticPr fontId="4"/>
  </si>
  <si>
    <t>熊本県</t>
    <phoneticPr fontId="4"/>
  </si>
  <si>
    <t>北海道</t>
    <phoneticPr fontId="4"/>
  </si>
  <si>
    <t>東京都</t>
    <phoneticPr fontId="4"/>
  </si>
  <si>
    <t>青森県</t>
    <phoneticPr fontId="4"/>
  </si>
  <si>
    <t>大阪府</t>
    <phoneticPr fontId="4"/>
  </si>
  <si>
    <t>岩手県</t>
    <phoneticPr fontId="4"/>
  </si>
  <si>
    <t>宮城県</t>
    <phoneticPr fontId="4"/>
  </si>
  <si>
    <t>沖縄県</t>
    <phoneticPr fontId="4"/>
  </si>
  <si>
    <t>秋田県</t>
    <phoneticPr fontId="4"/>
  </si>
  <si>
    <t>千葉県</t>
    <phoneticPr fontId="4"/>
  </si>
  <si>
    <t>山形県</t>
    <phoneticPr fontId="4"/>
  </si>
  <si>
    <t>神奈川県</t>
    <phoneticPr fontId="4"/>
  </si>
  <si>
    <t>福島県</t>
    <phoneticPr fontId="4"/>
  </si>
  <si>
    <t>静岡県</t>
    <phoneticPr fontId="4"/>
  </si>
  <si>
    <t>茨城県</t>
    <phoneticPr fontId="4"/>
  </si>
  <si>
    <t>京都府</t>
    <phoneticPr fontId="4"/>
  </si>
  <si>
    <t>栃木県</t>
    <phoneticPr fontId="4"/>
  </si>
  <si>
    <t>長野県</t>
    <phoneticPr fontId="4"/>
  </si>
  <si>
    <t>群馬県</t>
    <phoneticPr fontId="4"/>
  </si>
  <si>
    <t>愛知県</t>
    <phoneticPr fontId="4"/>
  </si>
  <si>
    <t>埼玉県</t>
    <phoneticPr fontId="4"/>
  </si>
  <si>
    <t>福岡県</t>
    <phoneticPr fontId="4"/>
  </si>
  <si>
    <t>兵庫県</t>
    <phoneticPr fontId="4"/>
  </si>
  <si>
    <t>新潟県</t>
    <phoneticPr fontId="4"/>
  </si>
  <si>
    <t>広島県</t>
    <phoneticPr fontId="4"/>
  </si>
  <si>
    <t>富山県</t>
    <phoneticPr fontId="4"/>
  </si>
  <si>
    <t>石川県</t>
    <phoneticPr fontId="4"/>
  </si>
  <si>
    <t>福井県</t>
    <phoneticPr fontId="4"/>
  </si>
  <si>
    <t>山梨県</t>
    <phoneticPr fontId="4"/>
  </si>
  <si>
    <t>三重県</t>
    <phoneticPr fontId="4"/>
  </si>
  <si>
    <t>鹿児島県</t>
    <phoneticPr fontId="4"/>
  </si>
  <si>
    <t>岐阜県</t>
    <phoneticPr fontId="4"/>
  </si>
  <si>
    <t>長崎県</t>
    <phoneticPr fontId="4"/>
  </si>
  <si>
    <t>滋賀県</t>
    <phoneticPr fontId="4"/>
  </si>
  <si>
    <t>大分県</t>
    <phoneticPr fontId="4"/>
  </si>
  <si>
    <t>奈良県</t>
    <phoneticPr fontId="4"/>
  </si>
  <si>
    <t>岡山県</t>
    <phoneticPr fontId="4"/>
  </si>
  <si>
    <t>和歌山県</t>
    <phoneticPr fontId="4"/>
  </si>
  <si>
    <t>鳥取県</t>
    <phoneticPr fontId="4"/>
  </si>
  <si>
    <t>島根県</t>
    <phoneticPr fontId="4"/>
  </si>
  <si>
    <t>山口県</t>
    <phoneticPr fontId="4"/>
  </si>
  <si>
    <t>徳島県</t>
    <phoneticPr fontId="4"/>
  </si>
  <si>
    <t>愛媛県</t>
    <phoneticPr fontId="4"/>
  </si>
  <si>
    <t>香川県</t>
    <phoneticPr fontId="4"/>
  </si>
  <si>
    <t>宮崎県</t>
    <phoneticPr fontId="4"/>
  </si>
  <si>
    <t>高知県</t>
    <phoneticPr fontId="4"/>
  </si>
  <si>
    <t>佐賀県</t>
    <phoneticPr fontId="4"/>
  </si>
  <si>
    <t>出典 ： 観光庁 「宿泊旅行統計調査」 より</t>
  </si>
  <si>
    <t>延べ宿泊客数 ・・・ 延べ宿泊者数 - 外国人延べ宿泊者数</t>
  </si>
  <si>
    <t>〈 補足 ： 日本人延べ宿泊客数について 〉</t>
  </si>
  <si>
    <t>延べ宿泊客数 ・・・ 旅行統計調査 ＞ 確定版 ＞ 第2表(年計) ＞ Q列 ＝ 外国人延べ宿泊者数</t>
  </si>
  <si>
    <t>延べ宿泊客数 ・・・ 旅行統計調査 ＞ 確定版 ＞ 参考第1表(年計) ＞ B～W列</t>
  </si>
  <si>
    <t>▼Rawdata</t>
  </si>
  <si>
    <t>▼Share</t>
  </si>
  <si>
    <t>Color</t>
  </si>
  <si>
    <t>都道府県</t>
  </si>
  <si>
    <t>No.1</t>
  </si>
  <si>
    <t>No.2</t>
  </si>
  <si>
    <t>No.3</t>
  </si>
  <si>
    <t>No.4</t>
  </si>
  <si>
    <t>No.5</t>
  </si>
  <si>
    <t>外国人延べ宿泊客数</t>
  </si>
  <si>
    <t>欧州</t>
  </si>
  <si>
    <t>延べ宿泊客数　:　宿泊旅行統計調査</t>
    <phoneticPr fontId="4"/>
  </si>
  <si>
    <t>それ以外 　　　 ：　共通基準による観光入込客統計</t>
    <phoneticPr fontId="4"/>
  </si>
  <si>
    <t>全　 体 ：</t>
    <phoneticPr fontId="4"/>
  </si>
  <si>
    <t>千人</t>
    <phoneticPr fontId="4"/>
  </si>
  <si>
    <t>日本人 ：</t>
    <phoneticPr fontId="4"/>
  </si>
  <si>
    <t>外国人 ：</t>
    <phoneticPr fontId="4"/>
  </si>
  <si>
    <t>【 出典 】 宿泊旅行統計調査 （観光庁）</t>
    <phoneticPr fontId="4"/>
  </si>
  <si>
    <t>【 出典 】 共通基準による観光入込客統計 （観光庁）</t>
    <phoneticPr fontId="4"/>
  </si>
  <si>
    <t>億円</t>
    <phoneticPr fontId="4"/>
  </si>
  <si>
    <t>地域</t>
  </si>
  <si>
    <t>地域</t>
    <phoneticPr fontId="4"/>
  </si>
  <si>
    <t>概　　　　　　　要</t>
    <phoneticPr fontId="4"/>
  </si>
  <si>
    <t>人</t>
    <phoneticPr fontId="4"/>
  </si>
  <si>
    <t>うち日本人</t>
    <phoneticPr fontId="4"/>
  </si>
  <si>
    <t>うち外国人</t>
    <phoneticPr fontId="4"/>
  </si>
  <si>
    <t>人吉・球磨
地域</t>
  </si>
  <si>
    <t>人吉・球磨
地域</t>
    <phoneticPr fontId="4"/>
  </si>
  <si>
    <t>水俣・芦北
地域</t>
  </si>
  <si>
    <t>水俣・芦北
地域</t>
    <phoneticPr fontId="4"/>
  </si>
  <si>
    <t>荒尾・玉名
地域</t>
  </si>
  <si>
    <t>荒尾・玉名
地域</t>
    <phoneticPr fontId="4"/>
  </si>
  <si>
    <t>〈 用語説明 〉</t>
    <phoneticPr fontId="4"/>
  </si>
  <si>
    <t>　＊延べ宿泊客数</t>
    <phoneticPr fontId="4"/>
  </si>
  <si>
    <t>　　　宿泊施設に宿泊した延べ宿泊客数。</t>
    <phoneticPr fontId="4"/>
  </si>
  <si>
    <t>　　　観光庁が実施する 「宿泊旅行統計調査」 の調査票情報の提供を受け県独自で地域別に推計した値。</t>
    <phoneticPr fontId="4"/>
  </si>
  <si>
    <t>　＊日本人</t>
    <phoneticPr fontId="4"/>
  </si>
  <si>
    <t>　　　観光庁が実施する 「宿泊旅行統計調査」 の “延べ宿泊客数” から “外国人延べ宿泊客数” を減算した値。</t>
    <phoneticPr fontId="4"/>
  </si>
  <si>
    <t>　＊外国人</t>
    <phoneticPr fontId="4"/>
  </si>
  <si>
    <t>　　　観光庁が実施する 「宿泊旅行統計調査」 の “外国人延べ宿泊客数” で、国籍 （出身地） が日本以外の延べ宿泊客数。</t>
    <phoneticPr fontId="4"/>
  </si>
  <si>
    <t>（ 人 ）</t>
  </si>
  <si>
    <t>（ 人 ）</t>
    <phoneticPr fontId="4"/>
  </si>
  <si>
    <t>区分</t>
  </si>
  <si>
    <t>区分</t>
    <phoneticPr fontId="4"/>
  </si>
  <si>
    <t>1月</t>
  </si>
  <si>
    <t>1月</t>
    <phoneticPr fontId="4"/>
  </si>
  <si>
    <t>2月</t>
  </si>
  <si>
    <t>2月</t>
    <phoneticPr fontId="4"/>
  </si>
  <si>
    <t>3月</t>
  </si>
  <si>
    <t>3月</t>
    <phoneticPr fontId="4"/>
  </si>
  <si>
    <t>4月</t>
  </si>
  <si>
    <t>4月</t>
    <phoneticPr fontId="4"/>
  </si>
  <si>
    <t>5月</t>
  </si>
  <si>
    <t>5月</t>
    <phoneticPr fontId="4"/>
  </si>
  <si>
    <t>6月</t>
  </si>
  <si>
    <t>6月</t>
    <phoneticPr fontId="4"/>
  </si>
  <si>
    <t>7月</t>
  </si>
  <si>
    <t>7月</t>
    <phoneticPr fontId="4"/>
  </si>
  <si>
    <t>8月</t>
  </si>
  <si>
    <t>8月</t>
    <phoneticPr fontId="4"/>
  </si>
  <si>
    <t>9月</t>
  </si>
  <si>
    <t>9月</t>
    <phoneticPr fontId="4"/>
  </si>
  <si>
    <t>10月</t>
  </si>
  <si>
    <t>10月</t>
    <phoneticPr fontId="4"/>
  </si>
  <si>
    <t>11月</t>
  </si>
  <si>
    <t>11月</t>
    <phoneticPr fontId="4"/>
  </si>
  <si>
    <t>12月</t>
  </si>
  <si>
    <t>12月</t>
    <phoneticPr fontId="4"/>
  </si>
  <si>
    <t>計</t>
    <phoneticPr fontId="4"/>
  </si>
  <si>
    <t>日本人</t>
    <phoneticPr fontId="4"/>
  </si>
  <si>
    <t>外国人</t>
    <phoneticPr fontId="4"/>
  </si>
  <si>
    <t>合計</t>
  </si>
  <si>
    <t>〈 補足 ： 推計結果の精度について 〉</t>
  </si>
  <si>
    <t>　　　県独自で地域別に推計した 「宿泊旅行統計調査」 は推計の性質上、市町村ごとの “有効回答率” の影響を受ける。</t>
  </si>
  <si>
    <t>　　　県独自で地域別に推計した 「宿泊旅行統計調査」 は推計の性質上、市町村ごとの “有効回答率” の影響を受ける。</t>
    <phoneticPr fontId="4"/>
  </si>
  <si>
    <t>延べ宿泊客数　：　宿泊旅行統計調査</t>
  </si>
  <si>
    <t>▼数値</t>
  </si>
  <si>
    <t>割合</t>
  </si>
  <si>
    <t>年</t>
    <phoneticPr fontId="4"/>
  </si>
  <si>
    <t>平成29年</t>
    <phoneticPr fontId="4"/>
  </si>
  <si>
    <t>　　　地域別に推計した値。</t>
    <phoneticPr fontId="4"/>
  </si>
  <si>
    <t>延べ日帰り客数　：　平成29年観光統計</t>
  </si>
  <si>
    <t>延べ日帰り客</t>
  </si>
  <si>
    <t>延べ宿泊客数  　 ：　平成29年観光統計</t>
  </si>
  <si>
    <t>延べ宿泊客</t>
  </si>
  <si>
    <t>延べ宿泊客数  　 ：　宿泊旅行統計調査　・・・ 平成30年～</t>
  </si>
  <si>
    <t>観光入込客</t>
  </si>
  <si>
    <t>▼客数</t>
  </si>
  <si>
    <t>　　　　 各市町村で実施した調査結果を県で取りまとめた値で “日帰り” と “宿泊” のダブルカウントを回避した値。</t>
  </si>
  <si>
    <t>▼観光客数</t>
  </si>
  <si>
    <t>［ H29 ］</t>
  </si>
  <si>
    <t>検算</t>
  </si>
  <si>
    <t>延べ宿泊客数　：　宿泊旅行統計調査</t>
    <phoneticPr fontId="4"/>
  </si>
  <si>
    <t>▼年</t>
    <phoneticPr fontId="4"/>
  </si>
  <si>
    <t>本年　：</t>
    <phoneticPr fontId="4"/>
  </si>
  <si>
    <t>前年　：</t>
    <phoneticPr fontId="4"/>
  </si>
  <si>
    <t>　＊日本人宿泊客数</t>
    <phoneticPr fontId="4"/>
  </si>
  <si>
    <t>　＊外国人延べ宿泊客数</t>
  </si>
  <si>
    <t>地域・国籍</t>
    <phoneticPr fontId="4"/>
  </si>
  <si>
    <t>構成比</t>
  </si>
  <si>
    <t>構成比</t>
    <phoneticPr fontId="4"/>
  </si>
  <si>
    <t>韓国</t>
    <phoneticPr fontId="4"/>
  </si>
  <si>
    <t>中国</t>
    <phoneticPr fontId="4"/>
  </si>
  <si>
    <t>香港</t>
    <phoneticPr fontId="4"/>
  </si>
  <si>
    <t>台湾</t>
    <phoneticPr fontId="4"/>
  </si>
  <si>
    <t>その他</t>
    <phoneticPr fontId="4"/>
  </si>
  <si>
    <t>　　　【 平成29年まで 】</t>
    <phoneticPr fontId="4"/>
  </si>
  <si>
    <t>　 観光庁が実施する 「宿泊旅行統計調査」 の推計結果。国籍 （出身地） 別は10人以上の従業者数の施設が調査対象であるため、</t>
    <phoneticPr fontId="4"/>
  </si>
  <si>
    <t>　 国籍 （出身地） 別の計と “外国人延べ宿泊客数” は一致しない。</t>
    <phoneticPr fontId="4"/>
  </si>
  <si>
    <t>　 また、調査方法の変更により平成29年までと単純比較はできない。</t>
    <phoneticPr fontId="4"/>
  </si>
  <si>
    <t>宿泊客数　：　宿泊旅行統計調査</t>
  </si>
  <si>
    <t>欧米豪</t>
  </si>
  <si>
    <t>他アジア</t>
  </si>
  <si>
    <t>観光消費額　：　共通基準による観光入込客統計</t>
    <phoneticPr fontId="4"/>
  </si>
  <si>
    <t>観光消単価　：　共通基準による観光入込客統計</t>
    <phoneticPr fontId="4"/>
  </si>
  <si>
    <t>　 ②　観光消費額における割合</t>
    <phoneticPr fontId="4"/>
  </si>
  <si>
    <t>▼観光消費額</t>
    <phoneticPr fontId="4"/>
  </si>
  <si>
    <t>▼観光消費額　（グラフ）</t>
    <phoneticPr fontId="4"/>
  </si>
  <si>
    <t>観光消費額</t>
    <phoneticPr fontId="4"/>
  </si>
  <si>
    <t>発地</t>
    <phoneticPr fontId="4"/>
  </si>
  <si>
    <t>属性</t>
    <phoneticPr fontId="4"/>
  </si>
  <si>
    <t>消費額1</t>
    <phoneticPr fontId="4"/>
  </si>
  <si>
    <t>消費額2</t>
    <phoneticPr fontId="4"/>
  </si>
  <si>
    <t>日帰り客</t>
    <phoneticPr fontId="4"/>
  </si>
  <si>
    <t>宿泊客</t>
    <phoneticPr fontId="4"/>
  </si>
  <si>
    <t>日帰り</t>
    <phoneticPr fontId="4"/>
  </si>
  <si>
    <t>宿泊</t>
    <phoneticPr fontId="4"/>
  </si>
  <si>
    <t>（円）</t>
    <phoneticPr fontId="4"/>
  </si>
  <si>
    <t>▼観光消費単価</t>
  </si>
  <si>
    <t>▼観光消費単価</t>
    <phoneticPr fontId="4"/>
  </si>
  <si>
    <t>費用</t>
    <phoneticPr fontId="4"/>
  </si>
  <si>
    <t>交通費</t>
    <phoneticPr fontId="4"/>
  </si>
  <si>
    <t>宿泊費</t>
    <phoneticPr fontId="4"/>
  </si>
  <si>
    <t>土産代</t>
    <phoneticPr fontId="4"/>
  </si>
  <si>
    <t>飲食費</t>
    <phoneticPr fontId="4"/>
  </si>
  <si>
    <t>入場料</t>
    <phoneticPr fontId="4"/>
  </si>
  <si>
    <t>観光消費額　:　共通基準による観光入込客統計　※平成29年までは観光統計より引用（平成27年、平成28年は平成29年作成時に修正）</t>
    <phoneticPr fontId="4"/>
  </si>
  <si>
    <t>（ 百万円 ）</t>
    <phoneticPr fontId="4"/>
  </si>
  <si>
    <t>└ 観光消費額　（2018年）　.ｘｌｓｘ</t>
    <phoneticPr fontId="4"/>
  </si>
  <si>
    <t>消費額</t>
    <phoneticPr fontId="4"/>
  </si>
  <si>
    <t>｜➡ 本編は5年分</t>
  </si>
  <si>
    <t>｜➡ 本編は5年分</t>
    <phoneticPr fontId="4"/>
  </si>
  <si>
    <t>検算</t>
    <phoneticPr fontId="4"/>
  </si>
  <si>
    <t>　　　　 各市町村で実施した調査結果を県で取りまとめた値。</t>
    <phoneticPr fontId="4"/>
  </si>
  <si>
    <t>　　　　 観光庁が実施する 「共通基準による観光入込客統計」 の調査結果。平成28年までと単純比較はできない。</t>
    <phoneticPr fontId="4"/>
  </si>
  <si>
    <t>（ 円 ）</t>
  </si>
  <si>
    <t>▼消費単価（日帰り）</t>
  </si>
  <si>
    <t>費用名目</t>
  </si>
  <si>
    <t>消費単価</t>
  </si>
  <si>
    <t>▼消費単価（宿泊）</t>
  </si>
  <si>
    <t>　　　　 費用名目のうち “入場料” は “その他” に含まれている。</t>
  </si>
  <si>
    <t>　　　　 観光庁が実施する 「共通基準による観光入込客統計」 の調査結果をもとに県で集計した値。</t>
  </si>
  <si>
    <t>観光消費単価　：　共通基準による観光入込客統計</t>
  </si>
  <si>
    <t>教育旅行：</t>
    <phoneticPr fontId="4"/>
  </si>
  <si>
    <t>熊本県教育旅行受入促進協議会（事務局：熊本県観光連盟）の受付状況調査</t>
    <phoneticPr fontId="4"/>
  </si>
  <si>
    <t>（ 団体 ／ 人 ）</t>
    <phoneticPr fontId="4"/>
  </si>
  <si>
    <t>農家民泊：</t>
    <phoneticPr fontId="4"/>
  </si>
  <si>
    <t>平成30年度子ども農山漁村交流プロジェクトにおける受入地域の実施状況調査、市町村へのヒアリング（天草市）</t>
    <phoneticPr fontId="4"/>
  </si>
  <si>
    <t>項目</t>
    <phoneticPr fontId="4"/>
  </si>
  <si>
    <t>前年実績</t>
    <phoneticPr fontId="4"/>
  </si>
  <si>
    <t>└ 教育旅行　（2018年）　.xlsx</t>
    <phoneticPr fontId="4"/>
  </si>
  <si>
    <t>団体</t>
    <phoneticPr fontId="4"/>
  </si>
  <si>
    <t>▼受入数</t>
    <phoneticPr fontId="4"/>
  </si>
  <si>
    <t>地域名</t>
    <phoneticPr fontId="4"/>
  </si>
  <si>
    <t>▼宿泊客（実数）数</t>
    <phoneticPr fontId="4"/>
  </si>
  <si>
    <t>※ 農家民泊を含む団体数・宿泊客実人数</t>
    <phoneticPr fontId="4"/>
  </si>
  <si>
    <t>　 熊本県教育旅行受入促進協議会 （事務局：熊本県観光連盟） の会員施設のうち回答があった施設の受入情報を集計した値。</t>
    <phoneticPr fontId="4"/>
  </si>
  <si>
    <t>　 調査方法の変更により前年実績と単純比較はできないため対前年増減率は参考で、宇城地域・上益城地域においては実績が</t>
    <phoneticPr fontId="4"/>
  </si>
  <si>
    <t>　 ないため算出を控える。</t>
    <phoneticPr fontId="4"/>
  </si>
  <si>
    <t>　 尚、“受入団体数” は1旅程ごとの団体数で “宿泊客（実数）数” は実人数である。</t>
    <phoneticPr fontId="4"/>
  </si>
  <si>
    <t>地方</t>
    <phoneticPr fontId="4"/>
  </si>
  <si>
    <t>都道府県</t>
    <phoneticPr fontId="4"/>
  </si>
  <si>
    <t>東北</t>
    <phoneticPr fontId="4"/>
  </si>
  <si>
    <t>関東</t>
    <phoneticPr fontId="4"/>
  </si>
  <si>
    <t>近畿</t>
    <phoneticPr fontId="4"/>
  </si>
  <si>
    <t>四国</t>
    <phoneticPr fontId="4"/>
  </si>
  <si>
    <t>九州</t>
    <phoneticPr fontId="4"/>
  </si>
  <si>
    <t>沖縄</t>
    <phoneticPr fontId="4"/>
  </si>
  <si>
    <t>海外</t>
    <phoneticPr fontId="4"/>
  </si>
  <si>
    <t>※ 農家民泊による宿泊客を含む実人数</t>
    <phoneticPr fontId="4"/>
  </si>
  <si>
    <t>観光入込客数　：　観光地点等入込客数調査</t>
  </si>
  <si>
    <t>7.　本年と同一調査による動向</t>
    <phoneticPr fontId="4"/>
  </si>
  <si>
    <t>（1）　地域別観光客数</t>
    <phoneticPr fontId="4"/>
  </si>
  <si>
    <t>観光入込客数　：　観光地点等入込客数調査　⇒　平成29年までの “日帰り” の代用</t>
    <phoneticPr fontId="4"/>
  </si>
  <si>
    <t>宿泊者数　　　  ：　宿泊旅行統計調査　　　　　 ⇒　平成29年までの “宿泊” の代用</t>
    <phoneticPr fontId="4"/>
  </si>
  <si>
    <t>種別</t>
    <phoneticPr fontId="4"/>
  </si>
  <si>
    <t>前年比</t>
    <phoneticPr fontId="4"/>
  </si>
  <si>
    <t>観光入込客</t>
    <phoneticPr fontId="4"/>
  </si>
  <si>
    <t>※集計不可の対応</t>
    <phoneticPr fontId="4"/>
  </si>
  <si>
    <t>宿泊者</t>
  </si>
  <si>
    <t>宿泊者</t>
    <phoneticPr fontId="4"/>
  </si>
  <si>
    <t>手元にデータがない年の対応は3パターン想定しています。</t>
    <phoneticPr fontId="4"/>
  </si>
  <si>
    <t>└ 下記は手元にある年をもとにしています。県でお持ちの過去データがございましたらご提供いただけると反映可能です。</t>
    <phoneticPr fontId="4"/>
  </si>
  <si>
    <t>　　尚、平成29年観光統計を “旧方式”、平成30年観光統計を “新方式” と定義します。</t>
    <phoneticPr fontId="4"/>
  </si>
  <si>
    <t>　　凡例　：</t>
    <phoneticPr fontId="4"/>
  </si>
  <si>
    <t>旧方式</t>
    <phoneticPr fontId="4"/>
  </si>
  <si>
    <t>・・・ 市町村による調査　（日帰り、宿泊）</t>
    <phoneticPr fontId="4"/>
  </si>
  <si>
    <t>新方式</t>
    <phoneticPr fontId="4"/>
  </si>
  <si>
    <t>・・・ 観光入込客数調査　（日帰りの代用）　、宿泊旅行統計調査　（宿泊の代用）</t>
    <phoneticPr fontId="4"/>
  </si>
  <si>
    <t>①　表自体を地域別が新方式で集計可能な年のみを対象とする　※現在は平成23年～にしています</t>
    <phoneticPr fontId="4"/>
  </si>
  <si>
    <t>　　 ⇒ 観光入込客 ・・・ 平成29年～</t>
    <phoneticPr fontId="4"/>
  </si>
  <si>
    <t>　　 　　└ 集計が可能な “年” が一致しない場合は、【A】一方を空白にするか、【B】両方が揃う年にするかで対応。</t>
    <phoneticPr fontId="4"/>
  </si>
  <si>
    <t>　　 ⇒ 文例　：　本統計では地域別に集計可能な年をさかのぼって対象とする。</t>
    <phoneticPr fontId="4"/>
  </si>
  <si>
    <t>平成27年</t>
    <phoneticPr fontId="4"/>
  </si>
  <si>
    <t>平成28年</t>
    <phoneticPr fontId="4"/>
  </si>
  <si>
    <t>空白</t>
    <phoneticPr fontId="4"/>
  </si>
  <si>
    <t>②　地域別が新方式で集計不可能な年は「平成29年熊本県観光統計」を採用</t>
    <phoneticPr fontId="4"/>
  </si>
  <si>
    <t>　　 ⇒ 観光入込客 ・・・ 平成29年より前は「平成29年熊本県観光統計」の “日帰り” を採用</t>
    <phoneticPr fontId="4"/>
  </si>
  <si>
    <t>　　　　 宿泊者 ・・・ 平成27年より前は「平成29年熊本県観光統計」の “宿泊” を採用</t>
    <phoneticPr fontId="4"/>
  </si>
  <si>
    <t>　　 ⇒ 文例　：　平成●年より前は調査票情報の入手が困難 （＝地域別の推計が不可） であるため、平成29年熊本県観光統計表より出典。</t>
    <phoneticPr fontId="4"/>
  </si>
  <si>
    <t>平成23年</t>
    <phoneticPr fontId="4"/>
  </si>
  <si>
    <t>平成24年</t>
    <phoneticPr fontId="4"/>
  </si>
  <si>
    <t>平成25年</t>
    <phoneticPr fontId="4"/>
  </si>
  <si>
    <t>平成26年</t>
    <phoneticPr fontId="4"/>
  </si>
  <si>
    <t>〈 補足　：　調査開始時期と本統計の対象について 〉</t>
    <phoneticPr fontId="4"/>
  </si>
  <si>
    <t>　　　【 観光入込客 】 ・・・ 共通基準による観光入込客統計調査の “観光地点等入込客数調査”</t>
    <phoneticPr fontId="4"/>
  </si>
  <si>
    <t>【 宿泊者 】 ・・・ 宿泊旅行統計調査</t>
    <phoneticPr fontId="4"/>
  </si>
  <si>
    <t>③　地域別は空白、合計は観光庁HPにリリースされている値を採用　※観光地点等入込客数調査はリリースされていないため合計も空白対応</t>
    <phoneticPr fontId="4"/>
  </si>
  <si>
    <t>　　　　 平成22年4月より実施された調査。</t>
    <phoneticPr fontId="4"/>
  </si>
  <si>
    <t>　 平成23年より前から実施されている調査。</t>
    <phoneticPr fontId="4"/>
  </si>
  <si>
    <t>　　 ⇒ 文例　：　平成●年より前は調査票情報の入手が困難 （＝地域別の推計が不可） であるため空白。</t>
    <phoneticPr fontId="4"/>
  </si>
  <si>
    <t>　　　　 本統計の集計期間 （1～12月） にあわせて平成23年以降を対象とする。</t>
    <phoneticPr fontId="4"/>
  </si>
  <si>
    <t>　 平成22年4月～6月調査から、調査対象が拡充 （従業者数9人以下の宿泊施設を調査対象に加える） されていることから、</t>
    <phoneticPr fontId="4"/>
  </si>
  <si>
    <t>　　　　　　　　　　宿泊者の合計は観光庁が公表している熊本県の “延べ宿泊者数” を採用。</t>
    <phoneticPr fontId="4"/>
  </si>
  <si>
    <t>　　　　 ※集計不可の対応  （右記参照） をここに記載</t>
    <phoneticPr fontId="4"/>
  </si>
  <si>
    <t>　 本統計の集計期間 （1～12月） にあわせて平成23年以降を対象とする。</t>
    <phoneticPr fontId="4"/>
  </si>
  <si>
    <t>　 ※集計不可の対応  （右記参照） をここに記載</t>
    <phoneticPr fontId="4"/>
  </si>
  <si>
    <t>地域別</t>
    <phoneticPr fontId="4"/>
  </si>
  <si>
    <t>宿泊者数　　　  ：　宿泊旅行統計調査</t>
  </si>
  <si>
    <t>《参考》　共通基準による観光入込客統計</t>
    <phoneticPr fontId="4"/>
  </si>
  <si>
    <t>2. 調査の時期</t>
    <phoneticPr fontId="4"/>
  </si>
  <si>
    <t>※ 熊本県は 「平成22年4月」 より導入</t>
    <phoneticPr fontId="4"/>
  </si>
  <si>
    <t>出典 ： 観光庁 「共通基準による観光入込客統計」 より</t>
    <phoneticPr fontId="4"/>
  </si>
  <si>
    <t>《参考》　宿泊旅行統計調査</t>
    <phoneticPr fontId="4"/>
  </si>
  <si>
    <t>　●　従業者数5人～9人の事業所　：　1／3を無作為に抽出してサンプル調査</t>
    <phoneticPr fontId="4"/>
  </si>
  <si>
    <t>　●　従業者数0人～4人の事業所　：　1／9を無作為に抽出してサンプル調査</t>
    <phoneticPr fontId="4"/>
  </si>
  <si>
    <t>　毎月の調査・公表を実施</t>
    <phoneticPr fontId="4"/>
  </si>
  <si>
    <t>4．調査の時期</t>
    <phoneticPr fontId="4"/>
  </si>
  <si>
    <t>毎月の報告を翌月の中旬まで</t>
    <phoneticPr fontId="4"/>
  </si>
  <si>
    <t>5．調査の方法</t>
    <phoneticPr fontId="4"/>
  </si>
  <si>
    <t>※ 「宿泊旅行統計調査」 に係る業務のうち、調査の実施・集計については外部委託。 </t>
    <phoneticPr fontId="4"/>
  </si>
  <si>
    <t>背景</t>
    <phoneticPr fontId="4"/>
  </si>
  <si>
    <t>　 昭和40年から毎年公表している 「熊本県観光統計表」 は、以下の課題から調査方法を見直すことにした。</t>
    <phoneticPr fontId="4"/>
  </si>
  <si>
    <t>　 【 課題 】</t>
    <phoneticPr fontId="4"/>
  </si>
  <si>
    <t>　　 ・ データ活用の高度化への対応</t>
    <phoneticPr fontId="4"/>
  </si>
  <si>
    <t>　　 ・ 調査協力者 （自治体、関連事業者など） の負担が大きい</t>
    <phoneticPr fontId="4"/>
  </si>
  <si>
    <t>　　 ・ 県独自の調査方法であることにより他都道府県との比較が困難である</t>
    <phoneticPr fontId="4"/>
  </si>
  <si>
    <t>　　 ・ 熊本県観光統計表他、観光庁の同類調査などが複数存在し情報が輻輳している状況である</t>
    <phoneticPr fontId="4"/>
  </si>
  <si>
    <t>平成29年までの調査方法</t>
    <phoneticPr fontId="4"/>
  </si>
  <si>
    <t>　 県内全市町村へ調査 （観光地点入込客数、宿泊客延べ人数など） を依頼し、市町村単位の調査結果を</t>
    <phoneticPr fontId="4"/>
  </si>
  <si>
    <t>　 県で取りまとめ。</t>
    <phoneticPr fontId="4"/>
  </si>
  <si>
    <t>　 観光庁が実施する統計調査により得られる情報をもとに、県独自で県内11地域別に集計・推計。</t>
    <phoneticPr fontId="4"/>
  </si>
  <si>
    <t>　 教育旅行においては 「熊本県教育旅行受入促進協議会 （事務局：熊本県観光連盟）」 や 「熊本県農林</t>
    <phoneticPr fontId="4"/>
  </si>
  <si>
    <t>　 水産部農村振興局むらづくり課」 及び 「該当市町村」 の協力により受入実態 （詳細） の可視化を実現</t>
    <phoneticPr fontId="4"/>
  </si>
  <si>
    <t>出典</t>
    <phoneticPr fontId="4"/>
  </si>
  <si>
    <t>　観光庁が実施する下記の統計調査より出典　　※ 調査概要はP.42、43を参照</t>
    <phoneticPr fontId="4"/>
  </si>
  <si>
    <t>　▼共通基準による観光入込客統計</t>
    <phoneticPr fontId="4"/>
  </si>
  <si>
    <t>　県全体の 「入込客」「日帰り客数」「宿泊客数」「観光消費単価」「観光消費額」</t>
    <phoneticPr fontId="4"/>
  </si>
  <si>
    <t>　└ 日本人・外国人別、区分別 （日帰り、宿泊） に集計</t>
    <phoneticPr fontId="4"/>
  </si>
  <si>
    <t>　▼宿泊旅行統計調査</t>
    <phoneticPr fontId="4"/>
  </si>
  <si>
    <t>　県全体及び地域別の 「延べ宿泊客数」「外国人延べ宿泊客数」「国籍 （出身地） 別宿泊客数」</t>
    <phoneticPr fontId="4"/>
  </si>
  <si>
    <t>　└ 月別、日本人・外国人別、国籍 （出身地） 別に推計</t>
    <phoneticPr fontId="4"/>
  </si>
  <si>
    <t>　※ 平成29年以前の値については各項の補足を参照</t>
    <phoneticPr fontId="4"/>
  </si>
  <si>
    <t>　※ 旅行目的 （観光、ビジネス） を加味した調査は、集計の属性にあわせて合算</t>
    <phoneticPr fontId="4"/>
  </si>
  <si>
    <t>　</t>
    <phoneticPr fontId="4"/>
  </si>
  <si>
    <t>平成31年1月1日 ～ 令和元年12月31日</t>
    <rPh sb="12" eb="14">
      <t>レイワ</t>
    </rPh>
    <rPh sb="14" eb="16">
      <t>ガンネン</t>
    </rPh>
    <phoneticPr fontId="4"/>
  </si>
  <si>
    <t>Ｈ３1・R1</t>
    <phoneticPr fontId="4"/>
  </si>
  <si>
    <t>H31・R1</t>
    <phoneticPr fontId="4"/>
  </si>
  <si>
    <t>「列車でいきなり熊本ばケーション」DCプレキャンペーン</t>
    <phoneticPr fontId="4"/>
  </si>
  <si>
    <t>「五感、ひびく、観動旅　もっと、もーっと！くまもっと。」熊本DC</t>
    <rPh sb="28" eb="30">
      <t>クマモト</t>
    </rPh>
    <phoneticPr fontId="4"/>
  </si>
  <si>
    <t>平成31年・令和元年</t>
    <rPh sb="6" eb="8">
      <t>レイワ</t>
    </rPh>
    <rPh sb="8" eb="10">
      <t>ガンネン</t>
    </rPh>
    <phoneticPr fontId="4"/>
  </si>
  <si>
    <t>合計</t>
    <rPh sb="0" eb="2">
      <t>ゴウケイ</t>
    </rPh>
    <phoneticPr fontId="4"/>
  </si>
  <si>
    <t>平成31年（令和元年）</t>
    <rPh sb="6" eb="8">
      <t>レイワ</t>
    </rPh>
    <rPh sb="8" eb="10">
      <t>ガンネン</t>
    </rPh>
    <phoneticPr fontId="4"/>
  </si>
  <si>
    <t>平成31年（令和元年）</t>
    <phoneticPr fontId="4"/>
  </si>
  <si>
    <t>延べ宿泊客数　　  　　　  ：　平成29年観光統計・H30以降は「宿泊旅行統計調査」</t>
    <rPh sb="30" eb="32">
      <t>イコウ</t>
    </rPh>
    <phoneticPr fontId="4"/>
  </si>
  <si>
    <t>平成31年（令和元年）</t>
  </si>
  <si>
    <t>H31・R1</t>
  </si>
  <si>
    <t>前ページ</t>
    <rPh sb="0" eb="1">
      <t>マエ</t>
    </rPh>
    <phoneticPr fontId="4"/>
  </si>
  <si>
    <t>平成31年（令和元年）</t>
    <rPh sb="0" eb="2">
      <t>ヘイセイ</t>
    </rPh>
    <rPh sb="4" eb="5">
      <t>ネン</t>
    </rPh>
    <rPh sb="6" eb="10">
      <t>レイワガンネン</t>
    </rPh>
    <phoneticPr fontId="4"/>
  </si>
  <si>
    <t>【 平成30年以降 】</t>
    <rPh sb="7" eb="9">
      <t>イコウ</t>
    </rPh>
    <phoneticPr fontId="4"/>
  </si>
  <si>
    <t>延べ宿泊客数　:　宿泊旅行統計調査（年計）</t>
    <rPh sb="18" eb="19">
      <t>ネン</t>
    </rPh>
    <rPh sb="19" eb="20">
      <t>ケイ</t>
    </rPh>
    <phoneticPr fontId="4"/>
  </si>
  <si>
    <t>平成31年（令和元年）</t>
    <rPh sb="0" eb="2">
      <t>ヘイセイ</t>
    </rPh>
    <rPh sb="4" eb="5">
      <t>ネン</t>
    </rPh>
    <rPh sb="6" eb="8">
      <t>レイワ</t>
    </rPh>
    <rPh sb="8" eb="10">
      <t>ガンネン</t>
    </rPh>
    <phoneticPr fontId="4"/>
  </si>
  <si>
    <t>県内</t>
    <rPh sb="0" eb="2">
      <t>ケンナイ</t>
    </rPh>
    <phoneticPr fontId="7"/>
  </si>
  <si>
    <t>県外</t>
    <rPh sb="0" eb="2">
      <t>ケンガイ</t>
    </rPh>
    <phoneticPr fontId="7"/>
  </si>
  <si>
    <t>観光</t>
    <rPh sb="0" eb="2">
      <t>カンコウ</t>
    </rPh>
    <phoneticPr fontId="7"/>
  </si>
  <si>
    <t>宿泊</t>
    <rPh sb="0" eb="2">
      <t>シュクハク</t>
    </rPh>
    <phoneticPr fontId="7"/>
  </si>
  <si>
    <t>日帰り</t>
    <rPh sb="0" eb="2">
      <t>ヒガエ</t>
    </rPh>
    <phoneticPr fontId="7"/>
  </si>
  <si>
    <t>ビジネス</t>
    <phoneticPr fontId="7"/>
  </si>
  <si>
    <t>日本人</t>
    <rPh sb="0" eb="3">
      <t>ニホンジン</t>
    </rPh>
    <phoneticPr fontId="7"/>
  </si>
  <si>
    <t>外国人</t>
    <rPh sb="0" eb="2">
      <t>ガイコク</t>
    </rPh>
    <rPh sb="2" eb="3">
      <t>ジン</t>
    </rPh>
    <phoneticPr fontId="7"/>
  </si>
  <si>
    <t>（百万円）</t>
    <rPh sb="1" eb="4">
      <t>ヒャクマンエン</t>
    </rPh>
    <phoneticPr fontId="7"/>
  </si>
  <si>
    <t>国外</t>
    <rPh sb="0" eb="2">
      <t>コクガイ</t>
    </rPh>
    <phoneticPr fontId="5"/>
  </si>
  <si>
    <t>〈 補足　：　平成29年までと平成30年以降の値について 〉</t>
    <rPh sb="20" eb="22">
      <t>イコウ</t>
    </rPh>
    <phoneticPr fontId="4"/>
  </si>
  <si>
    <t>【 平成30年以降 】　</t>
    <rPh sb="7" eb="9">
      <t>イコウ</t>
    </rPh>
    <phoneticPr fontId="4"/>
  </si>
  <si>
    <t>　　　【 平成30年以降 】</t>
    <rPh sb="10" eb="12">
      <t>イコウ</t>
    </rPh>
    <phoneticPr fontId="4"/>
  </si>
  <si>
    <t>　　　　 調査方法の変更により平成29年までと単純比較はできない。</t>
    <phoneticPr fontId="4"/>
  </si>
  <si>
    <t>施設・イベント数</t>
    <rPh sb="0" eb="2">
      <t>シセツ</t>
    </rPh>
    <rPh sb="7" eb="8">
      <t>スウ</t>
    </rPh>
    <phoneticPr fontId="4"/>
  </si>
  <si>
    <t>対象施設・イベント数</t>
    <rPh sb="0" eb="2">
      <t>タイショウ</t>
    </rPh>
    <rPh sb="2" eb="4">
      <t>シセツ</t>
    </rPh>
    <rPh sb="9" eb="10">
      <t>スウ</t>
    </rPh>
    <phoneticPr fontId="4"/>
  </si>
  <si>
    <t>施設・イベント数</t>
    <rPh sb="0" eb="2">
      <t>シセツ</t>
    </rPh>
    <rPh sb="7" eb="8">
      <t>スウ</t>
    </rPh>
    <phoneticPr fontId="42"/>
  </si>
  <si>
    <t>延べ入込客数</t>
    <rPh sb="0" eb="1">
      <t>ノ</t>
    </rPh>
    <rPh sb="2" eb="5">
      <t>イリコミキャク</t>
    </rPh>
    <rPh sb="5" eb="6">
      <t>スウ</t>
    </rPh>
    <phoneticPr fontId="42"/>
  </si>
  <si>
    <t>合計</t>
    <rPh sb="0" eb="2">
      <t>ゴウケイ</t>
    </rPh>
    <phoneticPr fontId="42"/>
  </si>
  <si>
    <t>〈 補足　：　平成28年までと平成29年以降の値について 〉</t>
    <rPh sb="20" eb="22">
      <t>イコウ</t>
    </rPh>
    <phoneticPr fontId="42"/>
  </si>
  <si>
    <t>①　主要都道府県別　［従業者数100人以上の施設，四半期］</t>
    <rPh sb="2" eb="4">
      <t>シュヨウ</t>
    </rPh>
    <rPh sb="4" eb="8">
      <t>トドウフケン</t>
    </rPh>
    <rPh sb="8" eb="9">
      <t>ベツ</t>
    </rPh>
    <rPh sb="25" eb="28">
      <t>シハンキ</t>
    </rPh>
    <phoneticPr fontId="4"/>
  </si>
  <si>
    <t>②　地域ブロック別　［従業者数100人以上の施設，四半期］</t>
    <rPh sb="2" eb="4">
      <t>チイキ</t>
    </rPh>
    <rPh sb="8" eb="9">
      <t>ベツ</t>
    </rPh>
    <rPh sb="25" eb="28">
      <t>シハンキ</t>
    </rPh>
    <phoneticPr fontId="4"/>
  </si>
  <si>
    <t>宿泊旅行統計（2次速報値）「参考第２表　施設所在地(47区分及び運輸局等)、居住地（47区分及び運輸局等）別延べ宿泊者数」</t>
    <rPh sb="0" eb="6">
      <t>シュクハクリョコウトウケイ</t>
    </rPh>
    <rPh sb="8" eb="9">
      <t>ジ</t>
    </rPh>
    <rPh sb="9" eb="12">
      <t>ソクホウチ</t>
    </rPh>
    <phoneticPr fontId="4"/>
  </si>
  <si>
    <t>都道府県</t>
    <rPh sb="0" eb="4">
      <t>トドウフケン</t>
    </rPh>
    <phoneticPr fontId="4"/>
  </si>
  <si>
    <t>計</t>
    <rPh sb="0" eb="1">
      <t>ケイ</t>
    </rPh>
    <phoneticPr fontId="4"/>
  </si>
  <si>
    <t>地方</t>
    <rPh sb="0" eb="2">
      <t>チホウ</t>
    </rPh>
    <phoneticPr fontId="4"/>
  </si>
  <si>
    <t>熊本県</t>
    <rPh sb="0" eb="3">
      <t>クマモトケン</t>
    </rPh>
    <phoneticPr fontId="4"/>
  </si>
  <si>
    <t>北海道</t>
    <phoneticPr fontId="42"/>
  </si>
  <si>
    <t>福岡県</t>
    <rPh sb="0" eb="3">
      <t>フクオカケン</t>
    </rPh>
    <phoneticPr fontId="4"/>
  </si>
  <si>
    <t>東北</t>
  </si>
  <si>
    <t>佐賀県</t>
    <rPh sb="0" eb="3">
      <t>サガケン</t>
    </rPh>
    <phoneticPr fontId="4"/>
  </si>
  <si>
    <t>関東</t>
  </si>
  <si>
    <t>長崎県</t>
    <rPh sb="0" eb="3">
      <t>ナガサキケン</t>
    </rPh>
    <phoneticPr fontId="4"/>
  </si>
  <si>
    <t>北陸信越</t>
  </si>
  <si>
    <t>大分県</t>
    <rPh sb="0" eb="3">
      <t>オオイタケン</t>
    </rPh>
    <phoneticPr fontId="4"/>
  </si>
  <si>
    <t>中部</t>
  </si>
  <si>
    <t>宮崎県</t>
    <rPh sb="0" eb="3">
      <t>ミヤザキケン</t>
    </rPh>
    <phoneticPr fontId="4"/>
  </si>
  <si>
    <t>近畿</t>
  </si>
  <si>
    <t>鹿児島県</t>
    <rPh sb="0" eb="4">
      <t>カゴシマケン</t>
    </rPh>
    <phoneticPr fontId="4"/>
  </si>
  <si>
    <t>東京都</t>
    <rPh sb="0" eb="3">
      <t>トウキョウト</t>
    </rPh>
    <phoneticPr fontId="4"/>
  </si>
  <si>
    <t>四国</t>
  </si>
  <si>
    <t>大阪府</t>
    <phoneticPr fontId="42"/>
  </si>
  <si>
    <t>九州</t>
  </si>
  <si>
    <t>神奈川県</t>
    <rPh sb="0" eb="4">
      <t>カナガワケン</t>
    </rPh>
    <phoneticPr fontId="42"/>
  </si>
  <si>
    <t>沖縄</t>
    <phoneticPr fontId="42"/>
  </si>
  <si>
    <t>（2）　対前年増減率</t>
    <phoneticPr fontId="4"/>
  </si>
  <si>
    <t>（3）　日本人 ・ 外国人別及び対前年増減率</t>
    <phoneticPr fontId="4"/>
  </si>
  <si>
    <t>（5）　過去10年の動向</t>
    <phoneticPr fontId="4"/>
  </si>
  <si>
    <t>（４）　国内発地別（県全体）</t>
    <phoneticPr fontId="4"/>
  </si>
  <si>
    <t>4.　地域別延べ入込客数</t>
    <rPh sb="3" eb="5">
      <t>チイキ</t>
    </rPh>
    <rPh sb="5" eb="6">
      <t>ベツ</t>
    </rPh>
    <rPh sb="6" eb="7">
      <t>ノ</t>
    </rPh>
    <rPh sb="8" eb="10">
      <t>イリコミ</t>
    </rPh>
    <rPh sb="10" eb="11">
      <t>キャク</t>
    </rPh>
    <rPh sb="11" eb="12">
      <t>スウ</t>
    </rPh>
    <phoneticPr fontId="4"/>
  </si>
  <si>
    <t>（1）　月別推移</t>
    <rPh sb="4" eb="6">
      <t>ツキベツ</t>
    </rPh>
    <rPh sb="6" eb="8">
      <t>スイイ</t>
    </rPh>
    <phoneticPr fontId="4"/>
  </si>
  <si>
    <t>〈 算出方法 〉</t>
    <rPh sb="2" eb="4">
      <t>サンシュツ</t>
    </rPh>
    <rPh sb="4" eb="6">
      <t>ホウホウ</t>
    </rPh>
    <phoneticPr fontId="4"/>
  </si>
  <si>
    <t>　観光地点等入込客数調査（観光庁基準）のうち、非日常利用が多い（月１回以上の頻度で訪問する人数の割合が半分未満）</t>
    <phoneticPr fontId="42"/>
  </si>
  <si>
    <t>　と判断される地点かつ観光入込客数が年間１万人以上、もしくは特定月の観光入込客数が５千人以上である地点（観光施設</t>
    <rPh sb="12" eb="14">
      <t>チテン</t>
    </rPh>
    <rPh sb="15" eb="17">
      <t>カンコウ</t>
    </rPh>
    <rPh sb="17" eb="19">
      <t>シセツ</t>
    </rPh>
    <rPh sb="24" eb="25">
      <t>トウ</t>
    </rPh>
    <phoneticPr fontId="42"/>
  </si>
  <si>
    <t>　</t>
    <phoneticPr fontId="42"/>
  </si>
  <si>
    <t>　・イベント等）の入込客数の総和。</t>
    <phoneticPr fontId="42"/>
  </si>
  <si>
    <t>5.　観光消費額</t>
    <phoneticPr fontId="4"/>
  </si>
  <si>
    <t>6.　教育旅行受入状況　［ 月別 ］</t>
    <phoneticPr fontId="4"/>
  </si>
  <si>
    <t>　※ 観光庁が実施する統計調査は、“日帰り客” を地域別に集計することが困難であるため平成30年より算出を見送っている。</t>
    <rPh sb="43" eb="45">
      <t>ヘイセイ</t>
    </rPh>
    <phoneticPr fontId="4"/>
  </si>
  <si>
    <t>　　　　 各市町村で実施した調査結果を県で取りまとめた値を、観光庁が実施する 「宿泊旅行統計調査」 の</t>
    <phoneticPr fontId="4"/>
  </si>
  <si>
    <t>　　　　 国籍 （出身地） にあわせて集計した値。</t>
    <phoneticPr fontId="4"/>
  </si>
  <si>
    <t>平成30年以降の調査方法</t>
    <rPh sb="5" eb="7">
      <t>イコウ</t>
    </rPh>
    <phoneticPr fontId="4"/>
  </si>
  <si>
    <t>※ 熊本県および九州圏（沖縄県を除く）は強調色・枠を採用</t>
    <rPh sb="24" eb="25">
      <t>ワク</t>
    </rPh>
    <phoneticPr fontId="4"/>
  </si>
  <si>
    <t>点線20％</t>
    <rPh sb="0" eb="2">
      <t>テンセン</t>
    </rPh>
    <phoneticPr fontId="4"/>
  </si>
  <si>
    <t>右上太反</t>
    <rPh sb="0" eb="1">
      <t>ミギ</t>
    </rPh>
    <rPh sb="1" eb="2">
      <t>ア</t>
    </rPh>
    <rPh sb="2" eb="3">
      <t>フト</t>
    </rPh>
    <rPh sb="3" eb="4">
      <t>ハン</t>
    </rPh>
    <phoneticPr fontId="4"/>
  </si>
  <si>
    <t>縦スト暗</t>
    <rPh sb="0" eb="1">
      <t>タテ</t>
    </rPh>
    <rPh sb="3" eb="4">
      <t>アンタテ</t>
    </rPh>
    <phoneticPr fontId="4"/>
  </si>
  <si>
    <t>※ 韓国、中国、台湾、香港、アメリカ、欧州 （イギリス・ドイツ・フランス・ロシア・イタリア・スペイン） 、インドネシア、シンガポール、マレーシア　以外は “その他” に含まれる</t>
    <phoneticPr fontId="4"/>
  </si>
  <si>
    <t>○ 延べ入込客数</t>
    <rPh sb="4" eb="6">
      <t>イリコミ</t>
    </rPh>
    <rPh sb="6" eb="7">
      <t>キャク</t>
    </rPh>
    <rPh sb="7" eb="8">
      <t>スウ</t>
    </rPh>
    <phoneticPr fontId="4"/>
  </si>
  <si>
    <t>・・・ 観光地点等入込客数調査を基にした集計</t>
    <rPh sb="16" eb="17">
      <t>モト</t>
    </rPh>
    <rPh sb="20" eb="22">
      <t>シュウケイ</t>
    </rPh>
    <phoneticPr fontId="4"/>
  </si>
  <si>
    <t>から表中の内訳とその合計（年間値と１～12月値の合計など）に差異が生じる</t>
    <rPh sb="13" eb="15">
      <t>ネンカン</t>
    </rPh>
    <rPh sb="15" eb="16">
      <t>チ</t>
    </rPh>
    <rPh sb="21" eb="22">
      <t>ガツ</t>
    </rPh>
    <rPh sb="22" eb="23">
      <t>チ</t>
    </rPh>
    <rPh sb="24" eb="26">
      <t>ゴウケイ</t>
    </rPh>
    <phoneticPr fontId="4"/>
  </si>
  <si>
    <t>ことがある。尚、出典や調査対象などが異なることで、表を比較した際、</t>
    <phoneticPr fontId="4"/>
  </si>
  <si>
    <t>数値が一致しないことがある。</t>
    <phoneticPr fontId="4"/>
  </si>
  <si>
    <t>1～3月</t>
    <phoneticPr fontId="4"/>
  </si>
  <si>
    <t>4～6月</t>
    <phoneticPr fontId="4"/>
  </si>
  <si>
    <t>7～9月</t>
    <phoneticPr fontId="4"/>
  </si>
  <si>
    <t>10～12月</t>
    <phoneticPr fontId="4"/>
  </si>
  <si>
    <t>（3）　日本人・外国人別及び対前年増減率</t>
    <rPh sb="12" eb="13">
      <t>オヨ</t>
    </rPh>
    <phoneticPr fontId="4"/>
  </si>
  <si>
    <t>（4）　国内発地別（県全体）</t>
    <rPh sb="4" eb="6">
      <t>コクナイ</t>
    </rPh>
    <rPh sb="6" eb="9">
      <t>ホッチベツ</t>
    </rPh>
    <rPh sb="10" eb="11">
      <t>ケン</t>
    </rPh>
    <rPh sb="11" eb="13">
      <t>ゼンタイ</t>
    </rPh>
    <phoneticPr fontId="4"/>
  </si>
  <si>
    <t>４.　地域別延べ入込客数</t>
    <rPh sb="3" eb="5">
      <t>チイキ</t>
    </rPh>
    <rPh sb="5" eb="6">
      <t>ベツ</t>
    </rPh>
    <rPh sb="6" eb="7">
      <t>ノ</t>
    </rPh>
    <rPh sb="8" eb="10">
      <t>イリコミ</t>
    </rPh>
    <rPh sb="10" eb="11">
      <t>キャク</t>
    </rPh>
    <rPh sb="11" eb="12">
      <t>スウ</t>
    </rPh>
    <phoneticPr fontId="4"/>
  </si>
  <si>
    <t>（1）　月別推移</t>
    <rPh sb="4" eb="8">
      <t>ツキベツスイイ</t>
    </rPh>
    <phoneticPr fontId="4"/>
  </si>
  <si>
    <t>５.　観光消費額</t>
    <phoneticPr fontId="4"/>
  </si>
  <si>
    <t xml:space="preserve">〈 凡例 〉 </t>
    <phoneticPr fontId="4"/>
  </si>
  <si>
    <t>〈 補足 ： 平成29年までと平成30年以降の値について 〉</t>
    <rPh sb="20" eb="22">
      <t>イコウ</t>
    </rPh>
    <phoneticPr fontId="4"/>
  </si>
  <si>
    <t>　　　【 平成30年以降 】　　</t>
    <rPh sb="10" eb="12">
      <t>イコウ</t>
    </rPh>
    <phoneticPr fontId="4"/>
  </si>
  <si>
    <t>　　　　（本推計手法による平成29年の値を参考値として掲載している。）</t>
    <phoneticPr fontId="4"/>
  </si>
  <si>
    <t>沖縄</t>
  </si>
  <si>
    <t>神奈川県</t>
    <rPh sb="0" eb="3">
      <t>カナガワ</t>
    </rPh>
    <rPh sb="3" eb="4">
      <t>ケン</t>
    </rPh>
    <phoneticPr fontId="4"/>
  </si>
  <si>
    <t>大阪府</t>
    <rPh sb="0" eb="3">
      <t>オオサカフ</t>
    </rPh>
    <phoneticPr fontId="4"/>
  </si>
  <si>
    <t>割合</t>
    <rPh sb="0" eb="2">
      <t>ワリアイ</t>
    </rPh>
    <phoneticPr fontId="4"/>
  </si>
  <si>
    <t>団体</t>
  </si>
  <si>
    <t>宿泊客（実数）</t>
  </si>
  <si>
    <t>（3）　過去５年の動向</t>
    <rPh sb="4" eb="6">
      <t>カコ</t>
    </rPh>
    <rPh sb="7" eb="8">
      <t>ネン</t>
    </rPh>
    <rPh sb="9" eb="11">
      <t>ドウコウ</t>
    </rPh>
    <phoneticPr fontId="4"/>
  </si>
  <si>
    <t>延べ入込客数</t>
    <rPh sb="0" eb="1">
      <t>ノ</t>
    </rPh>
    <phoneticPr fontId="4"/>
  </si>
  <si>
    <t>【 出典 】 観光地点等入込客数調査（観光庁基準）より県推計</t>
    <phoneticPr fontId="4"/>
  </si>
  <si>
    <t>延べ入込客数</t>
    <rPh sb="2" eb="6">
      <t>イリコミキャクスウ</t>
    </rPh>
    <phoneticPr fontId="4"/>
  </si>
  <si>
    <t>【 平成28年まで 】</t>
    <phoneticPr fontId="42"/>
  </si>
  <si>
    <t>　※平成29年以降に「日常利用が多い（月１回以上の頻度で訪問する人数の割合が半分以上）」と記録された施設・イベントを除く</t>
    <rPh sb="2" eb="4">
      <t>ヘイセイ</t>
    </rPh>
    <rPh sb="6" eb="7">
      <t>ネン</t>
    </rPh>
    <rPh sb="7" eb="9">
      <t>イコウ</t>
    </rPh>
    <rPh sb="11" eb="13">
      <t>ニチジョウ</t>
    </rPh>
    <rPh sb="13" eb="15">
      <t>リヨウ</t>
    </rPh>
    <rPh sb="16" eb="17">
      <t>オオ</t>
    </rPh>
    <rPh sb="40" eb="42">
      <t>イジョウ</t>
    </rPh>
    <rPh sb="45" eb="47">
      <t>キロク</t>
    </rPh>
    <rPh sb="50" eb="52">
      <t>シセツ</t>
    </rPh>
    <rPh sb="58" eb="59">
      <t>ノゾ</t>
    </rPh>
    <phoneticPr fontId="42"/>
  </si>
  <si>
    <t>　※ロアッソ熊本ホームゲームは年間で１イベントとして集計する</t>
    <rPh sb="6" eb="8">
      <t>クマモト</t>
    </rPh>
    <rPh sb="15" eb="17">
      <t>ネンカン</t>
    </rPh>
    <rPh sb="26" eb="28">
      <t>シュウケイ</t>
    </rPh>
    <phoneticPr fontId="42"/>
  </si>
  <si>
    <t>【 平成29年以降 】　</t>
    <rPh sb="7" eb="9">
      <t>イコウ</t>
    </rPh>
    <phoneticPr fontId="42"/>
  </si>
  <si>
    <t>北陸信越</t>
    <rPh sb="0" eb="2">
      <t>ホクリク</t>
    </rPh>
    <rPh sb="2" eb="4">
      <t>シンエツ</t>
    </rPh>
    <phoneticPr fontId="4"/>
  </si>
  <si>
    <t>中部</t>
    <rPh sb="0" eb="2">
      <t>チュウブ</t>
    </rPh>
    <phoneticPr fontId="4"/>
  </si>
  <si>
    <t>↓並び替え</t>
    <rPh sb="1" eb="2">
      <t>ナラ</t>
    </rPh>
    <rPh sb="3" eb="4">
      <t>カ</t>
    </rPh>
    <phoneticPr fontId="4"/>
  </si>
  <si>
    <t>③-1　延べ宿泊客数における地域別構成比（日本人）　［ 年間 ］</t>
    <rPh sb="16" eb="17">
      <t>ベツ</t>
    </rPh>
    <rPh sb="17" eb="20">
      <t>コウセイヒ</t>
    </rPh>
    <phoneticPr fontId="4"/>
  </si>
  <si>
    <t>③-2　延べ宿泊客数における地域別構成比 （外国人）　［ 年間 ］</t>
    <phoneticPr fontId="4"/>
  </si>
  <si>
    <t>〈 補足　：　教育旅行受入状況について 〉</t>
    <rPh sb="7" eb="11">
      <t>キョウイクリョコウ</t>
    </rPh>
    <rPh sb="11" eb="13">
      <t>ウケイ</t>
    </rPh>
    <rPh sb="13" eb="15">
      <t>ジョウキョウ</t>
    </rPh>
    <phoneticPr fontId="4"/>
  </si>
  <si>
    <t>〈 補足　：　教育旅行受入状況について 〉</t>
    <phoneticPr fontId="4"/>
  </si>
  <si>
    <t>【平成29年まで】</t>
    <rPh sb="1" eb="3">
      <t>ヘイセイ</t>
    </rPh>
    <rPh sb="5" eb="6">
      <t>ネン</t>
    </rPh>
    <phoneticPr fontId="4"/>
  </si>
  <si>
    <t>　 各市町村で実施した調査結果を県で取りまとめた値。</t>
    <rPh sb="2" eb="6">
      <t>カクシチョウソン</t>
    </rPh>
    <rPh sb="7" eb="9">
      <t>ジッシ</t>
    </rPh>
    <rPh sb="11" eb="15">
      <t>チョウサケッカ</t>
    </rPh>
    <rPh sb="16" eb="17">
      <t>ケン</t>
    </rPh>
    <rPh sb="18" eb="19">
      <t>ト</t>
    </rPh>
    <rPh sb="24" eb="25">
      <t>アタイ</t>
    </rPh>
    <phoneticPr fontId="4"/>
  </si>
  <si>
    <t>【平成30年以降】</t>
    <rPh sb="1" eb="3">
      <t>ヘイセイ</t>
    </rPh>
    <rPh sb="5" eb="6">
      <t>ネン</t>
    </rPh>
    <rPh sb="6" eb="8">
      <t>イコウ</t>
    </rPh>
    <phoneticPr fontId="4"/>
  </si>
  <si>
    <t>※ 各統計調査の詳細は巻末 （P.48、49） を参照</t>
    <phoneticPr fontId="4"/>
  </si>
  <si>
    <t>（2）　過去5年の動向</t>
    <rPh sb="9" eb="11">
      <t>ドウコウ</t>
    </rPh>
    <phoneticPr fontId="4"/>
  </si>
  <si>
    <t>H29</t>
    <phoneticPr fontId="4"/>
  </si>
  <si>
    <t>①　受入団体数・宿泊者数（実数）</t>
    <rPh sb="2" eb="3">
      <t>ウ</t>
    </rPh>
    <rPh sb="3" eb="4">
      <t>イ</t>
    </rPh>
    <rPh sb="4" eb="7">
      <t>ダンタイスウ</t>
    </rPh>
    <rPh sb="8" eb="11">
      <t>シュクハクシャ</t>
    </rPh>
    <rPh sb="11" eb="12">
      <t>スウ</t>
    </rPh>
    <rPh sb="13" eb="15">
      <t>ジッスウ</t>
    </rPh>
    <phoneticPr fontId="4"/>
  </si>
  <si>
    <t>①　延べ入込客数、施設・イベント数</t>
    <rPh sb="2" eb="3">
      <t>ノ</t>
    </rPh>
    <rPh sb="4" eb="6">
      <t>イリコミ</t>
    </rPh>
    <rPh sb="6" eb="8">
      <t>キャクスウ</t>
    </rPh>
    <rPh sb="9" eb="11">
      <t>シセツ</t>
    </rPh>
    <rPh sb="16" eb="17">
      <t>スウ</t>
    </rPh>
    <phoneticPr fontId="4"/>
  </si>
  <si>
    <t>（3）　過去5年の動向</t>
    <rPh sb="9" eb="11">
      <t>ドウコウ</t>
    </rPh>
    <phoneticPr fontId="4"/>
  </si>
  <si>
    <t>（2）　過去5年の動向</t>
    <rPh sb="4" eb="6">
      <t>カコ</t>
    </rPh>
    <rPh sb="7" eb="8">
      <t>ネン</t>
    </rPh>
    <rPh sb="9" eb="11">
      <t>ドウコウ</t>
    </rPh>
    <phoneticPr fontId="4"/>
  </si>
  <si>
    <t>③　延べ宿泊者の発地別構成比　［従業者数100人以上の施設，年間］</t>
    <rPh sb="2" eb="3">
      <t>ノ</t>
    </rPh>
    <rPh sb="4" eb="7">
      <t>シュクハクシャ</t>
    </rPh>
    <rPh sb="8" eb="10">
      <t>ホッチ</t>
    </rPh>
    <rPh sb="10" eb="11">
      <t>ベツ</t>
    </rPh>
    <rPh sb="30" eb="32">
      <t>ネンカン</t>
    </rPh>
    <phoneticPr fontId="4"/>
  </si>
  <si>
    <t>※ 調査方法の変更については巻末 （P.50） を参照</t>
    <phoneticPr fontId="4"/>
  </si>
  <si>
    <t>　各市町村で集計した各観光施設・イベントの入込客数のうち、年間入込客数が1万人以上、もしくは特定月の入込客数が5千人以上</t>
    <rPh sb="6" eb="8">
      <t>シュウケイ</t>
    </rPh>
    <rPh sb="10" eb="11">
      <t>カク</t>
    </rPh>
    <rPh sb="11" eb="13">
      <t>カンコウ</t>
    </rPh>
    <rPh sb="13" eb="15">
      <t>シセツ</t>
    </rPh>
    <rPh sb="21" eb="23">
      <t>イリコミ</t>
    </rPh>
    <rPh sb="23" eb="24">
      <t>キャク</t>
    </rPh>
    <rPh sb="24" eb="25">
      <t>スウ</t>
    </rPh>
    <rPh sb="29" eb="31">
      <t>ネンカン</t>
    </rPh>
    <rPh sb="31" eb="33">
      <t>イリコミ</t>
    </rPh>
    <rPh sb="33" eb="34">
      <t>キャク</t>
    </rPh>
    <rPh sb="34" eb="35">
      <t>スウ</t>
    </rPh>
    <phoneticPr fontId="42"/>
  </si>
  <si>
    <t>　である施設、入込客数が5千人以上であるイベントの入込客数の総和。</t>
    <rPh sb="7" eb="11">
      <t>イリコミキャクスウ</t>
    </rPh>
    <phoneticPr fontId="42"/>
  </si>
  <si>
    <t>　観光地点等入込客数調査（観光庁基準）のうち、非日常利用が多い（月１回以上の頻度で訪問する人数の割合が半分未満）と判断</t>
    <rPh sb="53" eb="55">
      <t>ミマン</t>
    </rPh>
    <phoneticPr fontId="42"/>
  </si>
  <si>
    <t>　される地点かつ観光入込客数が年間１万人以上、もしくは前年の特定月の観光入込客数が５千人以上である地点（観光施設・イベ</t>
    <rPh sb="9" eb="11">
      <t>チテン</t>
    </rPh>
    <rPh sb="12" eb="14">
      <t>カンコウ</t>
    </rPh>
    <rPh sb="14" eb="16">
      <t>シセツ</t>
    </rPh>
    <rPh sb="21" eb="22">
      <t>トウ</t>
    </rPh>
    <phoneticPr fontId="42"/>
  </si>
  <si>
    <t>　ント等）の入込客数の総和。平成28年までと単純比較はできない。</t>
    <phoneticPr fontId="42"/>
  </si>
  <si>
    <t>　　〈 地域区分 〉</t>
    <rPh sb="4" eb="6">
      <t>チイキ</t>
    </rPh>
    <rPh sb="6" eb="8">
      <t>クブン</t>
    </rPh>
    <phoneticPr fontId="4"/>
  </si>
  <si>
    <t>　　　「北海道」：北海道　　「東北」：青森県・岩手県・宮城県・秋田県・山形県・福島県</t>
    <rPh sb="4" eb="7">
      <t>ホッカイドウ</t>
    </rPh>
    <rPh sb="9" eb="12">
      <t>ホッカイドウ</t>
    </rPh>
    <rPh sb="15" eb="17">
      <t>トウホク</t>
    </rPh>
    <phoneticPr fontId="4"/>
  </si>
  <si>
    <t>　　　「関東」：茨城県・栃木県・群馬県・埼玉県・千葉県・東京都・神奈川県・山梨県</t>
    <phoneticPr fontId="4"/>
  </si>
  <si>
    <t>　　　「北陸信越」：新潟県・富山県・石川県・長野県　　「中部」：福井県・岐阜県・静岡県・愛知県・三重県</t>
    <rPh sb="4" eb="6">
      <t>ホクリク</t>
    </rPh>
    <rPh sb="6" eb="8">
      <t>シンエツ</t>
    </rPh>
    <rPh sb="28" eb="30">
      <t>チュウブ</t>
    </rPh>
    <phoneticPr fontId="4"/>
  </si>
  <si>
    <t>　　　「近畿」：滋賀県・京都府・大阪府・兵庫県・奈良県・和歌山県　　「中国」：鳥取県・島根県・岡山県・広島県・山口県</t>
    <rPh sb="4" eb="6">
      <t>キンキ</t>
    </rPh>
    <rPh sb="35" eb="37">
      <t>チュウゴク</t>
    </rPh>
    <phoneticPr fontId="4"/>
  </si>
  <si>
    <t>　　　「四国」：徳島県・香川県・愛媛県・高知県　　「九州」：福岡県・佐賀県・長崎県・熊本県・大分県・宮崎県・鹿児島県</t>
    <rPh sb="4" eb="6">
      <t>シコク</t>
    </rPh>
    <rPh sb="26" eb="28">
      <t>キュウシュウ</t>
    </rPh>
    <phoneticPr fontId="4"/>
  </si>
  <si>
    <t>　　　「沖縄」：沖縄県</t>
    <rPh sb="4" eb="6">
      <t>オキナワ</t>
    </rPh>
    <rPh sb="8" eb="11">
      <t>オキナワケン</t>
    </rPh>
    <phoneticPr fontId="4"/>
  </si>
  <si>
    <t>熊 本 県 観 光 統 計 表</t>
    <phoneticPr fontId="4"/>
  </si>
  <si>
    <t>写真 ： ラグビーワールドカップ2019日本大会熊本開催のトロフィーツアー（2019年8月）</t>
    <rPh sb="20" eb="22">
      <t>ニホン</t>
    </rPh>
    <rPh sb="22" eb="24">
      <t>タイカイ</t>
    </rPh>
    <rPh sb="24" eb="26">
      <t>クマモト</t>
    </rPh>
    <rPh sb="26" eb="28">
      <t>カイサイ</t>
    </rPh>
    <rPh sb="42" eb="43">
      <t>ネン</t>
    </rPh>
    <rPh sb="44" eb="45">
      <t>ガツ</t>
    </rPh>
    <phoneticPr fontId="4"/>
  </si>
  <si>
    <t>熊本国際スポーツ大会アンバサダーのくまモンと大会公式マスコットのレンジー</t>
    <rPh sb="0" eb="2">
      <t>クマモト</t>
    </rPh>
    <rPh sb="2" eb="4">
      <t>コクサイ</t>
    </rPh>
    <rPh sb="8" eb="10">
      <t>タイカイ</t>
    </rPh>
    <rPh sb="22" eb="24">
      <t>タイカイ</t>
    </rPh>
    <rPh sb="24" eb="26">
      <t>コウシキ</t>
    </rPh>
    <phoneticPr fontId="4"/>
  </si>
  <si>
    <t xml:space="preserve">2018年は「長崎と天草地方の潜伏キリシタン関連遺産」の世界文化遺産登録（2018年7月）により入込客・宿泊客が増加したが、その反動で2019年は前年を下回った。 </t>
    <rPh sb="4" eb="5">
      <t>ネン</t>
    </rPh>
    <rPh sb="28" eb="30">
      <t>セカイ</t>
    </rPh>
    <rPh sb="30" eb="32">
      <t>ブンカ</t>
    </rPh>
    <rPh sb="32" eb="34">
      <t>イサン</t>
    </rPh>
    <rPh sb="34" eb="36">
      <t>トウロク</t>
    </rPh>
    <rPh sb="41" eb="42">
      <t>ネン</t>
    </rPh>
    <rPh sb="43" eb="44">
      <t>ガツ</t>
    </rPh>
    <rPh sb="48" eb="50">
      <t>イリコミ</t>
    </rPh>
    <rPh sb="50" eb="51">
      <t>キャク</t>
    </rPh>
    <rPh sb="52" eb="55">
      <t>シュクハクキャク</t>
    </rPh>
    <rPh sb="56" eb="58">
      <t>ゾウカ</t>
    </rPh>
    <rPh sb="64" eb="66">
      <t>ハンドウ</t>
    </rPh>
    <rPh sb="71" eb="72">
      <t>ネン</t>
    </rPh>
    <rPh sb="73" eb="75">
      <t>ゼンネン</t>
    </rPh>
    <rPh sb="76" eb="78">
      <t>シタマワ</t>
    </rPh>
    <phoneticPr fontId="3"/>
  </si>
  <si>
    <t>中国・台湾を中心に、年間を通して外国人宿泊者の増加がみられたものの、大規模宿泊施設の改装により宿泊容量が一時的に減少し、全体の延べ宿泊者数は減少した。</t>
    <rPh sb="0" eb="2">
      <t>チュウゴク</t>
    </rPh>
    <rPh sb="3" eb="5">
      <t>タイワン</t>
    </rPh>
    <rPh sb="6" eb="8">
      <t>チュウシン</t>
    </rPh>
    <rPh sb="10" eb="12">
      <t>ネンカン</t>
    </rPh>
    <rPh sb="13" eb="14">
      <t>トオ</t>
    </rPh>
    <rPh sb="16" eb="18">
      <t>ガイコク</t>
    </rPh>
    <rPh sb="18" eb="19">
      <t>ジン</t>
    </rPh>
    <rPh sb="19" eb="21">
      <t>シュクハク</t>
    </rPh>
    <rPh sb="21" eb="22">
      <t>シャ</t>
    </rPh>
    <rPh sb="23" eb="25">
      <t>ゾウカ</t>
    </rPh>
    <rPh sb="34" eb="37">
      <t>ダイキボ</t>
    </rPh>
    <rPh sb="37" eb="39">
      <t>シュクハク</t>
    </rPh>
    <rPh sb="39" eb="41">
      <t>シセツ</t>
    </rPh>
    <rPh sb="42" eb="44">
      <t>カイソウ</t>
    </rPh>
    <rPh sb="47" eb="49">
      <t>シュクハク</t>
    </rPh>
    <rPh sb="49" eb="51">
      <t>ヨウリョウ</t>
    </rPh>
    <rPh sb="56" eb="58">
      <t>ゲンショウ</t>
    </rPh>
    <rPh sb="60" eb="62">
      <t>ゼンタイ</t>
    </rPh>
    <rPh sb="63" eb="64">
      <t>ノ</t>
    </rPh>
    <rPh sb="65" eb="68">
      <t>シュクハクシャ</t>
    </rPh>
    <rPh sb="68" eb="69">
      <t>スウ</t>
    </rPh>
    <rPh sb="70" eb="72">
      <t>ゲンショウ</t>
    </rPh>
    <phoneticPr fontId="4"/>
  </si>
  <si>
    <t>大河ドラマ「いだてん」の舞台となり、それに合わせて「いだてん 大河ドラマ館」「金栗四三ミュージアム」を期間限定でオープンしたことなどから、入込客が増加した。宿泊者数では、韓国人インバウンドの減少が大きく響いた。</t>
    <rPh sb="0" eb="2">
      <t>タイガ</t>
    </rPh>
    <rPh sb="12" eb="14">
      <t>ブタイ</t>
    </rPh>
    <rPh sb="21" eb="22">
      <t>ア</t>
    </rPh>
    <rPh sb="51" eb="53">
      <t>キカン</t>
    </rPh>
    <rPh sb="53" eb="55">
      <t>ゲンテイ</t>
    </rPh>
    <rPh sb="69" eb="71">
      <t>イリコミ</t>
    </rPh>
    <rPh sb="71" eb="72">
      <t>キャク</t>
    </rPh>
    <rPh sb="73" eb="75">
      <t>ゾウカ</t>
    </rPh>
    <rPh sb="78" eb="82">
      <t>シュクハクシャスウ</t>
    </rPh>
    <rPh sb="85" eb="88">
      <t>カンコクジン</t>
    </rPh>
    <rPh sb="95" eb="97">
      <t>ゲンショウ</t>
    </rPh>
    <rPh sb="98" eb="99">
      <t>オオ</t>
    </rPh>
    <rPh sb="101" eb="102">
      <t>ヒビ</t>
    </rPh>
    <phoneticPr fontId="3"/>
  </si>
  <si>
    <t>　　　また推計値は小数点以下で四捨五入しているため、内訳値の和と合計値が一致しない場合がある。</t>
  </si>
  <si>
    <t>南九州西回り自動車道の部分開通による工事関係需要の減少、日帰り訪問者の増加が宿泊客減少に一部寄与した。延べ入込客数については、道の駅・祭典などで開通効果による増加がみられた。</t>
    <rPh sb="0" eb="3">
      <t>ミナミキュウシュウ</t>
    </rPh>
    <rPh sb="3" eb="5">
      <t>ニシマワ</t>
    </rPh>
    <rPh sb="6" eb="9">
      <t>ジドウシャ</t>
    </rPh>
    <rPh sb="9" eb="10">
      <t>ドウ</t>
    </rPh>
    <rPh sb="11" eb="13">
      <t>ブブン</t>
    </rPh>
    <rPh sb="13" eb="15">
      <t>カイツウ</t>
    </rPh>
    <rPh sb="18" eb="20">
      <t>コウジ</t>
    </rPh>
    <rPh sb="20" eb="22">
      <t>カンケイ</t>
    </rPh>
    <rPh sb="22" eb="24">
      <t>ジュヨウ</t>
    </rPh>
    <rPh sb="25" eb="27">
      <t>ゲンショウ</t>
    </rPh>
    <rPh sb="28" eb="30">
      <t>ヒガエ</t>
    </rPh>
    <rPh sb="31" eb="34">
      <t>ホウモンシャ</t>
    </rPh>
    <rPh sb="35" eb="37">
      <t>ゾウカ</t>
    </rPh>
    <rPh sb="38" eb="41">
      <t>シュクハクキャク</t>
    </rPh>
    <rPh sb="41" eb="43">
      <t>ゲンショウ</t>
    </rPh>
    <rPh sb="44" eb="46">
      <t>イチブ</t>
    </rPh>
    <rPh sb="46" eb="48">
      <t>キヨ</t>
    </rPh>
    <rPh sb="51" eb="52">
      <t>ノ</t>
    </rPh>
    <rPh sb="53" eb="57">
      <t>イリコミキャクスウ</t>
    </rPh>
    <rPh sb="63" eb="64">
      <t>ミチ</t>
    </rPh>
    <rPh sb="65" eb="66">
      <t>エキ</t>
    </rPh>
    <rPh sb="67" eb="69">
      <t>サイテン</t>
    </rPh>
    <rPh sb="79" eb="81">
      <t>ゾウカ</t>
    </rPh>
    <phoneticPr fontId="3"/>
  </si>
  <si>
    <t>日本人客は、復旧工事関係者の需要が一服したことで減少した。外国人客も政治情勢により韓国・香港からの来訪客が減少した。ラグビーワールドカップ目的の外国人は、大分県からの訪問も多かったものの、日帰りで通過する人が目立ち、宿泊する人は少なかった。</t>
    <rPh sb="0" eb="3">
      <t>ニホンジン</t>
    </rPh>
    <rPh sb="3" eb="4">
      <t>キャク</t>
    </rPh>
    <rPh sb="14" eb="16">
      <t>ジュヨウ</t>
    </rPh>
    <rPh sb="17" eb="19">
      <t>イップク</t>
    </rPh>
    <rPh sb="24" eb="26">
      <t>ゲンショウ</t>
    </rPh>
    <rPh sb="29" eb="31">
      <t>ガイコク</t>
    </rPh>
    <rPh sb="31" eb="32">
      <t>ジン</t>
    </rPh>
    <rPh sb="32" eb="33">
      <t>キャク</t>
    </rPh>
    <rPh sb="34" eb="36">
      <t>セイジ</t>
    </rPh>
    <rPh sb="36" eb="38">
      <t>ジョウセイ</t>
    </rPh>
    <rPh sb="41" eb="43">
      <t>カンコク</t>
    </rPh>
    <rPh sb="44" eb="46">
      <t>ホンコン</t>
    </rPh>
    <rPh sb="49" eb="51">
      <t>ライホウ</t>
    </rPh>
    <rPh sb="51" eb="52">
      <t>キャク</t>
    </rPh>
    <rPh sb="53" eb="55">
      <t>ゲンショウ</t>
    </rPh>
    <rPh sb="69" eb="71">
      <t>モクテキ</t>
    </rPh>
    <rPh sb="72" eb="74">
      <t>ガイコク</t>
    </rPh>
    <rPh sb="74" eb="75">
      <t>ジン</t>
    </rPh>
    <rPh sb="77" eb="79">
      <t>オオイタ</t>
    </rPh>
    <rPh sb="79" eb="80">
      <t>ケン</t>
    </rPh>
    <rPh sb="83" eb="85">
      <t>ホウモン</t>
    </rPh>
    <rPh sb="86" eb="87">
      <t>オオ</t>
    </rPh>
    <rPh sb="94" eb="96">
      <t>ヒガエ</t>
    </rPh>
    <rPh sb="98" eb="100">
      <t>ツウカ</t>
    </rPh>
    <rPh sb="102" eb="103">
      <t>ヒト</t>
    </rPh>
    <rPh sb="104" eb="106">
      <t>メダ</t>
    </rPh>
    <rPh sb="108" eb="110">
      <t>シュクハク</t>
    </rPh>
    <rPh sb="112" eb="113">
      <t>ヒト</t>
    </rPh>
    <rPh sb="114" eb="115">
      <t>スク</t>
    </rPh>
    <phoneticPr fontId="3"/>
  </si>
  <si>
    <t>宿泊者数は秋季を中心に伸び悩み、年間でも前年を下回った。延べ入込客数については、菊鹿ワイナリーの開業（2018年11月）等があったものの、台風10号の接近による山鹿灯籠まつりの規模縮小が響き、前年より減少した。</t>
    <rPh sb="5" eb="7">
      <t>シュウキ</t>
    </rPh>
    <rPh sb="8" eb="10">
      <t>チュウシン</t>
    </rPh>
    <rPh sb="11" eb="12">
      <t>ノ</t>
    </rPh>
    <rPh sb="13" eb="14">
      <t>ナヤ</t>
    </rPh>
    <rPh sb="16" eb="18">
      <t>ネンカン</t>
    </rPh>
    <rPh sb="20" eb="22">
      <t>ゼンネン</t>
    </rPh>
    <rPh sb="23" eb="25">
      <t>シタマワ</t>
    </rPh>
    <rPh sb="28" eb="29">
      <t>ノ</t>
    </rPh>
    <rPh sb="30" eb="34">
      <t>イリコミキャクスウ</t>
    </rPh>
    <rPh sb="48" eb="50">
      <t>カイギョウ</t>
    </rPh>
    <rPh sb="55" eb="56">
      <t>ネン</t>
    </rPh>
    <rPh sb="58" eb="59">
      <t>ガツ</t>
    </rPh>
    <rPh sb="60" eb="61">
      <t>トウ</t>
    </rPh>
    <rPh sb="69" eb="71">
      <t>タイフウ</t>
    </rPh>
    <rPh sb="73" eb="74">
      <t>ゴウ</t>
    </rPh>
    <rPh sb="75" eb="77">
      <t>セッキン</t>
    </rPh>
    <rPh sb="88" eb="90">
      <t>キボ</t>
    </rPh>
    <rPh sb="90" eb="92">
      <t>シュクショウ</t>
    </rPh>
    <rPh sb="93" eb="94">
      <t>ヒビ</t>
    </rPh>
    <rPh sb="96" eb="98">
      <t>ゼンネン</t>
    </rPh>
    <rPh sb="100" eb="102">
      <t>ゲンショウ</t>
    </rPh>
    <phoneticPr fontId="3"/>
  </si>
  <si>
    <t>前年の菊池渓谷受入再開（2018年３月）による反動や、熊本空港発着国際線の減少から、延べ宿泊者数、延べ入込客数ともに前年より減少した。</t>
    <rPh sb="3" eb="5">
      <t>キクチ</t>
    </rPh>
    <rPh sb="5" eb="7">
      <t>ケイコク</t>
    </rPh>
    <rPh sb="16" eb="17">
      <t>ネン</t>
    </rPh>
    <rPh sb="18" eb="19">
      <t>ガツ</t>
    </rPh>
    <rPh sb="23" eb="25">
      <t>ハンドウ</t>
    </rPh>
    <rPh sb="27" eb="31">
      <t>クマモトクウコウ</t>
    </rPh>
    <rPh sb="31" eb="33">
      <t>ハッチャク</t>
    </rPh>
    <rPh sb="33" eb="36">
      <t>コクサイセン</t>
    </rPh>
    <rPh sb="37" eb="39">
      <t>ゲンショウ</t>
    </rPh>
    <rPh sb="42" eb="43">
      <t>ノ</t>
    </rPh>
    <rPh sb="44" eb="48">
      <t>シュクハクシャスウ</t>
    </rPh>
    <rPh sb="49" eb="50">
      <t>ノ</t>
    </rPh>
    <rPh sb="51" eb="55">
      <t>イリコミキャクスウ</t>
    </rPh>
    <rPh sb="58" eb="60">
      <t>ゼンネン</t>
    </rPh>
    <rPh sb="62" eb="64">
      <t>ゲンショウ</t>
    </rPh>
    <phoneticPr fontId="3"/>
  </si>
  <si>
    <t>教育旅行受入状況</t>
    <rPh sb="0" eb="2">
      <t>キョウイク</t>
    </rPh>
    <rPh sb="2" eb="4">
      <t>リョコウ</t>
    </rPh>
    <rPh sb="4" eb="6">
      <t>ウケイレ</t>
    </rPh>
    <rPh sb="6" eb="8">
      <t>ジョウキョウ</t>
    </rPh>
    <phoneticPr fontId="4"/>
  </si>
  <si>
    <t>団体数：</t>
    <rPh sb="0" eb="3">
      <t>ダンタイスウ</t>
    </rPh>
    <phoneticPr fontId="4"/>
  </si>
  <si>
    <t>○教育旅行</t>
    <rPh sb="1" eb="5">
      <t>キョウイクリョコウ</t>
    </rPh>
    <phoneticPr fontId="4"/>
  </si>
  <si>
    <t>宿泊客数（実数）：</t>
    <rPh sb="0" eb="2">
      <t>シュクハク</t>
    </rPh>
    <rPh sb="2" eb="4">
      <t>キャクスウ</t>
    </rPh>
    <rPh sb="5" eb="7">
      <t>ジッスウ</t>
    </rPh>
    <phoneticPr fontId="4"/>
  </si>
  <si>
    <t>団体</t>
    <rPh sb="0" eb="2">
      <t>ダンタイ</t>
    </rPh>
    <phoneticPr fontId="4"/>
  </si>
  <si>
    <t>人</t>
    <rPh sb="0" eb="1">
      <t>ニン</t>
    </rPh>
    <phoneticPr fontId="4"/>
  </si>
  <si>
    <t>宿泊客数：</t>
    <rPh sb="0" eb="2">
      <t>シュクハク</t>
    </rPh>
    <rPh sb="2" eb="4">
      <t>キャクスウ</t>
    </rPh>
    <phoneticPr fontId="4"/>
  </si>
  <si>
    <t>　（実数）</t>
    <phoneticPr fontId="4"/>
  </si>
  <si>
    <t>ラグビーワールドカップや女子ハンドボール世界選手権大会の効果で、欧州からの外国人が増加した。延べ入込客数は、熊本城特別公開、熊本市動植物園の全面営業再開、祭典開催等を通して増加した。</t>
    <rPh sb="25" eb="27">
      <t>タイカイ</t>
    </rPh>
    <rPh sb="28" eb="30">
      <t>コウカ</t>
    </rPh>
    <rPh sb="36" eb="38">
      <t>ガイコク</t>
    </rPh>
    <rPh sb="38" eb="39">
      <t>ジン</t>
    </rPh>
    <rPh sb="41" eb="43">
      <t>ゾウカ</t>
    </rPh>
    <rPh sb="46" eb="47">
      <t>ノ</t>
    </rPh>
    <rPh sb="47" eb="51">
      <t>イリコミキャクスウ</t>
    </rPh>
    <rPh sb="53" eb="55">
      <t>クマモト</t>
    </rPh>
    <rPh sb="55" eb="56">
      <t>ジョウ</t>
    </rPh>
    <rPh sb="56" eb="58">
      <t>トクベツ</t>
    </rPh>
    <rPh sb="58" eb="60">
      <t>コウカイ</t>
    </rPh>
    <rPh sb="61" eb="64">
      <t>クマモトシ</t>
    </rPh>
    <rPh sb="64" eb="67">
      <t>ドウショクブツ</t>
    </rPh>
    <rPh sb="67" eb="68">
      <t>エン</t>
    </rPh>
    <rPh sb="69" eb="71">
      <t>ゼンメン</t>
    </rPh>
    <rPh sb="71" eb="73">
      <t>エイギョウ</t>
    </rPh>
    <rPh sb="73" eb="75">
      <t>サイカイ</t>
    </rPh>
    <rPh sb="76" eb="78">
      <t>サイテン</t>
    </rPh>
    <rPh sb="78" eb="80">
      <t>カイサイ</t>
    </rPh>
    <rPh sb="80" eb="81">
      <t>トウ</t>
    </rPh>
    <rPh sb="82" eb="83">
      <t>トオ</t>
    </rPh>
    <rPh sb="85" eb="87">
      <t>ゾウカ</t>
    </rPh>
    <phoneticPr fontId="3"/>
  </si>
  <si>
    <t>ラグビーワールドカップの波及効果に加え、女子ハンドボール世界選手権大会の開催地であったため、10月～12月に外国人の宿泊者数が増加した。なお、2019年のクルーズ船の八代港寄港回数は19回と、2018年の30回から減少した。</t>
    <rPh sb="12" eb="14">
      <t>ハキュウ</t>
    </rPh>
    <rPh sb="14" eb="16">
      <t>コウカ</t>
    </rPh>
    <rPh sb="17" eb="18">
      <t>クワ</t>
    </rPh>
    <rPh sb="28" eb="30">
      <t>セカイ</t>
    </rPh>
    <rPh sb="33" eb="35">
      <t>タイカイ</t>
    </rPh>
    <rPh sb="36" eb="39">
      <t>カイサイチ</t>
    </rPh>
    <rPh sb="48" eb="49">
      <t>ガツ</t>
    </rPh>
    <rPh sb="52" eb="53">
      <t>ガツ</t>
    </rPh>
    <rPh sb="54" eb="56">
      <t>ガイコク</t>
    </rPh>
    <rPh sb="56" eb="57">
      <t>ジン</t>
    </rPh>
    <rPh sb="58" eb="60">
      <t>シュクハク</t>
    </rPh>
    <rPh sb="60" eb="61">
      <t>シャ</t>
    </rPh>
    <rPh sb="61" eb="62">
      <t>スウ</t>
    </rPh>
    <rPh sb="63" eb="65">
      <t>ゾウカ</t>
    </rPh>
    <rPh sb="75" eb="76">
      <t>ネン</t>
    </rPh>
    <rPh sb="81" eb="82">
      <t>セン</t>
    </rPh>
    <rPh sb="83" eb="85">
      <t>ヤツシロ</t>
    </rPh>
    <rPh sb="85" eb="86">
      <t>コウ</t>
    </rPh>
    <rPh sb="86" eb="88">
      <t>キコウ</t>
    </rPh>
    <rPh sb="88" eb="90">
      <t>カイスウ</t>
    </rPh>
    <rPh sb="93" eb="94">
      <t>カイ</t>
    </rPh>
    <rPh sb="100" eb="101">
      <t>ネン</t>
    </rPh>
    <rPh sb="104" eb="105">
      <t>カイ</t>
    </rPh>
    <rPh sb="107" eb="109">
      <t>ゲンショウ</t>
    </rPh>
    <phoneticPr fontId="3"/>
  </si>
  <si>
    <t>夏季の宿泊者数が大きく伸び、年間でも前年を上回った。外国人宿泊客数はラグビーワールドカップに加え、女子ハンドボール世界選手権大会の開催などにより増加した。</t>
    <rPh sb="0" eb="2">
      <t>カキ</t>
    </rPh>
    <rPh sb="3" eb="5">
      <t>シュクハク</t>
    </rPh>
    <rPh sb="5" eb="7">
      <t>シャスウ</t>
    </rPh>
    <rPh sb="8" eb="9">
      <t>オオ</t>
    </rPh>
    <rPh sb="11" eb="12">
      <t>ノ</t>
    </rPh>
    <rPh sb="14" eb="16">
      <t>ネンカン</t>
    </rPh>
    <rPh sb="18" eb="20">
      <t>ゼンネン</t>
    </rPh>
    <rPh sb="21" eb="23">
      <t>ウワマワ</t>
    </rPh>
    <rPh sb="26" eb="29">
      <t>ガイコクジン</t>
    </rPh>
    <rPh sb="29" eb="32">
      <t>シュクハクキャク</t>
    </rPh>
    <rPh sb="32" eb="33">
      <t>スウ</t>
    </rPh>
    <rPh sb="46" eb="47">
      <t>クワ</t>
    </rPh>
    <rPh sb="49" eb="51">
      <t>ジョシ</t>
    </rPh>
    <rPh sb="57" eb="64">
      <t>セカイセンシュケンタイカイ</t>
    </rPh>
    <rPh sb="65" eb="67">
      <t>カイサイ</t>
    </rPh>
    <rPh sb="72" eb="74">
      <t>ゾウカ</t>
    </rPh>
    <phoneticPr fontId="3"/>
  </si>
  <si>
    <t>復旧工事の進捗に伴う工事関係者の利用が減少し、日本人客が減少した。外国人宿泊客数は、熊本空港発着国際線減少の影響を受けて、大きく減少した。</t>
    <rPh sb="0" eb="2">
      <t>フッキュウ</t>
    </rPh>
    <rPh sb="2" eb="4">
      <t>コウジ</t>
    </rPh>
    <rPh sb="5" eb="7">
      <t>シンチョク</t>
    </rPh>
    <rPh sb="8" eb="9">
      <t>トモナ</t>
    </rPh>
    <rPh sb="10" eb="15">
      <t>コウジカンケイシャ</t>
    </rPh>
    <rPh sb="16" eb="18">
      <t>リヨウ</t>
    </rPh>
    <rPh sb="19" eb="21">
      <t>ゲンショウ</t>
    </rPh>
    <rPh sb="23" eb="27">
      <t>ニホンジンキャク</t>
    </rPh>
    <rPh sb="28" eb="30">
      <t>ゲンショウ</t>
    </rPh>
    <rPh sb="33" eb="35">
      <t>ガイコク</t>
    </rPh>
    <rPh sb="35" eb="36">
      <t>ジン</t>
    </rPh>
    <rPh sb="36" eb="40">
      <t>シュクハクキャクスウ</t>
    </rPh>
    <rPh sb="42" eb="44">
      <t>クマモト</t>
    </rPh>
    <rPh sb="54" eb="56">
      <t>エイキョウ</t>
    </rPh>
    <rPh sb="57" eb="58">
      <t>ウ</t>
    </rPh>
    <rPh sb="61" eb="62">
      <t>オオ</t>
    </rPh>
    <rPh sb="64" eb="66">
      <t>ゲンショウ</t>
    </rPh>
    <phoneticPr fontId="3"/>
  </si>
  <si>
    <t>【 出典 】熊本県教育旅行受入促進協議会報告資料</t>
    <rPh sb="6" eb="9">
      <t>クマモトケン</t>
    </rPh>
    <rPh sb="9" eb="11">
      <t>キョウイク</t>
    </rPh>
    <rPh sb="11" eb="13">
      <t>リョコウ</t>
    </rPh>
    <rPh sb="13" eb="15">
      <t>ウケイレ</t>
    </rPh>
    <rPh sb="15" eb="17">
      <t>ソクシン</t>
    </rPh>
    <rPh sb="17" eb="20">
      <t>キョウギカイ</t>
    </rPh>
    <rPh sb="20" eb="22">
      <t>ホウコク</t>
    </rPh>
    <rPh sb="22" eb="24">
      <t>シリョウ</t>
    </rPh>
    <phoneticPr fontId="4"/>
  </si>
  <si>
    <t>　　　　　　県独自で地域別に推計した 「宿泊旅行統計調査」 は推計の性質上、市町村ごとの “有効回答率” の影響を受ける。</t>
    <phoneticPr fontId="4"/>
  </si>
  <si>
    <t>　　　　　　また推計値は小数点以下で四捨五入しているため、内訳値の和と合計値が一致しない場合がある。</t>
    <phoneticPr fontId="4"/>
  </si>
  <si>
    <t>〈 補足 ： 推計結果について 〉</t>
    <phoneticPr fontId="4"/>
  </si>
  <si>
    <t>　　　〈 補足 ： 推計結果について 〉 　　　</t>
    <phoneticPr fontId="4"/>
  </si>
  <si>
    <t>　平成31年（令和元年）は、和水町出身のオリンピック選手・金栗四三を主人公としたNHK大河ドラマ「いだてん」の放映から始まり、熊本デスティネーションキャンペーン、ラグビーワールドカップ（RWC）、女子ハンドボール世界選手権（WHWC）など、県内各地の魅力を国内外にPRする機会が目白押しであった。また、平成28年4月に発生した熊本地震から３年が経過し、熊本城大天守の外観復旧など、観光関連施設や交通インフラの復興が大きく進行した。なお、年間を通して気温が平年より高く、また夏期は例年より雨量が多かった。災害の発生件数は比較的少なかった。
　延べ入込客数については、一部施設等（潜伏キリシタン関連遺産、菊池渓谷など）で昨年の反動減がみられたものの、熊本城や熊本市動植物園の復旧、大河ドラマやRWCに関連したイベント等の開催により、３年連続の増加となった。これに対して宿泊者は、RWC・WHWCの開催を通じて欧米豪が大幅に増加したものの、日韓関係の悪化、香港の社会情勢悪化により、最大のマーケットである東アジアが大きく減少し、日本人も復旧工事の完了により工事関係需要が減少したことから、３年ぶりに前年を下回った。
　なお、教育旅行については、前年を上回ったものの、熊本地震前の数字までは回復してない。</t>
    <rPh sb="227" eb="229">
      <t>ヘイネン</t>
    </rPh>
    <rPh sb="236" eb="238">
      <t>カキ</t>
    </rPh>
    <rPh sb="239" eb="241">
      <t>レイネン</t>
    </rPh>
    <rPh sb="243" eb="245">
      <t>ウリョウ</t>
    </rPh>
    <rPh sb="246" eb="247">
      <t>オオ</t>
    </rPh>
    <rPh sb="284" eb="286">
      <t>シセツ</t>
    </rPh>
    <rPh sb="286" eb="287">
      <t>トウ</t>
    </rPh>
    <rPh sb="338" eb="340">
      <t>タイガ</t>
    </rPh>
    <rPh sb="379" eb="380">
      <t>タイ</t>
    </rPh>
    <rPh sb="454" eb="455">
      <t>オオ</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</si>
</sst>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0.0\ %"/>
    <numFmt numFmtId="177" formatCode="0.0%"/>
    <numFmt numFmtId="178" formatCode="#,##0.0,;[Red]\-#,##0.0,"/>
    <numFmt numFmtId="179" formatCode="&quot;平&quot;&quot;成&quot;0&quot;年&quot;"/>
    <numFmt numFmtId="180" formatCode="&quot;H&quot;0"/>
    <numFmt numFmtId="181" formatCode="0&quot;月&quot;"/>
    <numFmt numFmtId="182" formatCode="0.0\ %"/>
    <numFmt numFmtId="183" formatCode="#,##0\ &quot;百&quot;&quot;万&quot;&quot;円&quot;;[Red]\-#,##0\ &quot;百&quot;&quot;万&quot;&quot;円&quot;"/>
    <numFmt numFmtId="184" formatCode="#,##0.0;[Red]\-#,##0.0"/>
    <numFmt numFmtId="185" formatCode="#,##0.0\ &quot;億&quot;&quot;円&quot;;[Red]\-#,##0.0\ &quot;億&quot;&quot;円&quot;"/>
    <numFmt numFmtId="186" formatCode="#,##0.0\ &quot;万&quot;&quot;人&quot;;[Red]\-#,##0.0\ &quot;万&quot;&quot;人&quot;"/>
    <numFmt numFmtId="187" formatCode="&quot;第&quot;\ 0\ &quot;位&quot;"/>
    <numFmt numFmtId="188" formatCode="ggge&quot;年&quot;"/>
    <numFmt numFmtId="189" formatCode="ge"/>
  </numFmts>
  <fonts count="47" x14ac:knownFonts="1">
    <font>
      <sz val="10"/>
      <color theme="1"/>
      <name val="Meiryo UI"/>
      <family val="2"/>
      <charset val="128"/>
    </font>
    <font>
      <sz val="11"/>
      <color theme="1"/>
      <name val="BIZ UDP明朝 Medium"/>
      <family val="2"/>
      <charset val="128"/>
      <scheme val="minor"/>
    </font>
    <font>
      <sz val="11"/>
      <color theme="1"/>
      <name val="BIZ UDP明朝 Medium"/>
      <family val="2"/>
      <charset val="128"/>
      <scheme val="minor"/>
    </font>
    <font>
      <sz val="11"/>
      <color theme="1"/>
      <name val="BIZ UDP明朝 Medium"/>
      <family val="2"/>
      <charset val="128"/>
      <scheme val="minor"/>
    </font>
    <font>
      <sz val="6"/>
      <name val="Meiryo UI"/>
      <family val="2"/>
      <charset val="128"/>
    </font>
    <font>
      <sz val="36"/>
      <color theme="1"/>
      <name val="BIZ UDPゴシック"/>
      <family val="3"/>
      <charset val="128"/>
      <scheme val="major"/>
    </font>
    <font>
      <sz val="10"/>
      <color theme="1"/>
      <name val="BIZ UDP明朝 Medium"/>
      <family val="1"/>
      <charset val="128"/>
      <scheme val="minor"/>
    </font>
    <font>
      <sz val="40"/>
      <color theme="1"/>
      <name val="BIZ UDPゴシック"/>
      <family val="3"/>
      <charset val="128"/>
      <scheme val="major"/>
    </font>
    <font>
      <sz val="24"/>
      <color theme="1"/>
      <name val="BIZ UDPゴシック"/>
      <family val="3"/>
      <charset val="128"/>
      <scheme val="major"/>
    </font>
    <font>
      <sz val="12"/>
      <color theme="1"/>
      <name val="BIZ UDPゴシック"/>
      <family val="3"/>
      <charset val="128"/>
      <scheme val="major"/>
    </font>
    <font>
      <b/>
      <sz val="12"/>
      <color theme="1"/>
      <name val="BIZ UDPゴシック"/>
      <family val="3"/>
      <charset val="128"/>
      <scheme val="major"/>
    </font>
    <font>
      <sz val="8"/>
      <color theme="1"/>
      <name val="BIZ UDP明朝 Medium"/>
      <family val="1"/>
      <charset val="128"/>
      <scheme val="minor"/>
    </font>
    <font>
      <sz val="10"/>
      <color theme="1"/>
      <name val="Meiryo UI"/>
      <family val="2"/>
      <charset val="128"/>
    </font>
    <font>
      <sz val="9"/>
      <color theme="1"/>
      <name val="BIZ UDP明朝 Medium"/>
      <family val="1"/>
      <charset val="128"/>
      <scheme val="minor"/>
    </font>
    <font>
      <sz val="10"/>
      <name val="BIZ UDP明朝 Medium"/>
      <family val="1"/>
      <charset val="128"/>
      <scheme val="minor"/>
    </font>
    <font>
      <sz val="8"/>
      <color rgb="FFFF0000"/>
      <name val="BIZ UDP明朝 Medium"/>
      <family val="1"/>
      <charset val="128"/>
      <scheme val="minor"/>
    </font>
    <font>
      <b/>
      <sz val="10"/>
      <color rgb="FF0070C0"/>
      <name val="BIZ UDP明朝 Medium"/>
      <family val="1"/>
      <charset val="128"/>
      <scheme val="minor"/>
    </font>
    <font>
      <b/>
      <sz val="10"/>
      <color rgb="FFFF0000"/>
      <name val="BIZ UDP明朝 Medium"/>
      <family val="1"/>
      <charset val="128"/>
      <scheme val="minor"/>
    </font>
    <font>
      <b/>
      <sz val="10"/>
      <color theme="1"/>
      <name val="BIZ UDP明朝 Medium"/>
      <family val="1"/>
      <charset val="128"/>
      <scheme val="minor"/>
    </font>
    <font>
      <b/>
      <u/>
      <sz val="10"/>
      <color theme="1"/>
      <name val="BIZ UDP明朝 Medium"/>
      <family val="1"/>
      <charset val="128"/>
      <scheme val="minor"/>
    </font>
    <font>
      <b/>
      <u/>
      <sz val="12"/>
      <color theme="1"/>
      <name val="BIZ UDPゴシック"/>
      <family val="3"/>
      <charset val="128"/>
      <scheme val="major"/>
    </font>
    <font>
      <sz val="8"/>
      <name val="BIZ UDP明朝 Medium"/>
      <family val="1"/>
      <charset val="128"/>
      <scheme val="minor"/>
    </font>
    <font>
      <b/>
      <sz val="12"/>
      <name val="BIZ UDPゴシック"/>
      <family val="3"/>
      <charset val="128"/>
      <scheme val="major"/>
    </font>
    <font>
      <sz val="12"/>
      <name val="BIZ UDPゴシック"/>
      <family val="3"/>
      <charset val="128"/>
      <scheme val="major"/>
    </font>
    <font>
      <sz val="10"/>
      <color theme="1"/>
      <name val="Meiryo UI"/>
      <family val="3"/>
      <charset val="128"/>
    </font>
    <font>
      <sz val="9"/>
      <color theme="1"/>
      <name val="Meiryo UI"/>
      <family val="3"/>
      <charset val="128"/>
    </font>
    <font>
      <sz val="10"/>
      <name val="Meiryo UI"/>
      <family val="3"/>
      <charset val="128"/>
    </font>
    <font>
      <sz val="10"/>
      <color theme="0" tint="-4.9989318521683403E-2"/>
      <name val="BIZ UDP明朝 Medium"/>
      <family val="1"/>
      <charset val="128"/>
      <scheme val="minor"/>
    </font>
    <font>
      <sz val="10"/>
      <color theme="0" tint="-4.9989318521683403E-2"/>
      <name val="Meiryo UI"/>
      <family val="3"/>
      <charset val="128"/>
    </font>
    <font>
      <sz val="11"/>
      <name val="BIZ UDPゴシック"/>
      <family val="3"/>
      <charset val="128"/>
      <scheme val="major"/>
    </font>
    <font>
      <sz val="11"/>
      <name val="BIZ UDP明朝 Medium"/>
      <family val="1"/>
      <charset val="128"/>
      <scheme val="minor"/>
    </font>
    <font>
      <b/>
      <sz val="12"/>
      <name val="BIZ UDP明朝 Medium"/>
      <family val="1"/>
      <charset val="128"/>
      <scheme val="minor"/>
    </font>
    <font>
      <sz val="12"/>
      <name val="BIZ UDP明朝 Medium"/>
      <family val="1"/>
      <charset val="128"/>
      <scheme val="minor"/>
    </font>
    <font>
      <b/>
      <sz val="11"/>
      <name val="BIZ UDPゴシック"/>
      <family val="3"/>
      <charset val="128"/>
      <scheme val="major"/>
    </font>
    <font>
      <sz val="8"/>
      <color theme="1"/>
      <name val="BIZ UDPゴシック"/>
      <family val="3"/>
      <charset val="128"/>
      <scheme val="major"/>
    </font>
    <font>
      <sz val="6"/>
      <color theme="1"/>
      <name val="BIZ UDP明朝 Medium"/>
      <family val="1"/>
      <charset val="128"/>
      <scheme val="minor"/>
    </font>
    <font>
      <sz val="8"/>
      <color rgb="FF0070C0"/>
      <name val="BIZ UDP明朝 Medium"/>
      <family val="1"/>
      <charset val="128"/>
      <scheme val="minor"/>
    </font>
    <font>
      <sz val="7"/>
      <color theme="1"/>
      <name val="BIZ UDP明朝 Medium"/>
      <family val="1"/>
      <charset val="128"/>
      <scheme val="minor"/>
    </font>
    <font>
      <u/>
      <sz val="10"/>
      <color theme="1"/>
      <name val="BIZ UDP明朝 Medium"/>
      <family val="1"/>
      <charset val="128"/>
      <scheme val="minor"/>
    </font>
    <font>
      <b/>
      <sz val="11"/>
      <color theme="1"/>
      <name val="BIZ UDP明朝 Medium"/>
      <family val="1"/>
      <charset val="128"/>
      <scheme val="minor"/>
    </font>
    <font>
      <b/>
      <sz val="11"/>
      <color theme="1"/>
      <name val="Meiryo UI"/>
      <family val="3"/>
      <charset val="128"/>
    </font>
    <font>
      <b/>
      <u/>
      <sz val="11"/>
      <color theme="1"/>
      <name val="BIZ UDP明朝 Medium"/>
      <family val="1"/>
      <charset val="128"/>
      <scheme val="minor"/>
    </font>
    <font>
      <sz val="6"/>
      <name val="BIZ UDP明朝 Medium"/>
      <family val="2"/>
      <charset val="128"/>
      <scheme val="minor"/>
    </font>
    <font>
      <sz val="8"/>
      <color theme="0"/>
      <name val="BIZ UDP明朝 Medium"/>
      <family val="1"/>
      <charset val="128"/>
      <scheme val="minor"/>
    </font>
    <font>
      <sz val="10"/>
      <color rgb="FFFF0000"/>
      <name val="BIZ UDP明朝 Medium"/>
      <family val="1"/>
      <charset val="128"/>
      <scheme val="minor"/>
    </font>
    <font>
      <sz val="8"/>
      <color rgb="FF000000"/>
      <name val="BIZ UDP明朝 Medium"/>
      <family val="1"/>
      <charset val="128"/>
    </font>
    <font>
      <b/>
      <sz val="9"/>
      <color theme="1"/>
      <name val="BIZ UDP明朝 Medium"/>
      <family val="1"/>
      <charset val="128"/>
      <scheme val="minor"/>
    </font>
  </fonts>
  <fills count="21">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33CC33"/>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8"/>
        <bgColor indexed="64"/>
      </patternFill>
    </fill>
    <fill>
      <patternFill patternType="solid">
        <fgColor theme="4"/>
        <bgColor indexed="64"/>
      </patternFill>
    </fill>
    <fill>
      <patternFill patternType="solid">
        <fgColor theme="4" tint="-0.249977111117893"/>
        <bgColor indexed="64"/>
      </patternFill>
    </fill>
  </fills>
  <borders count="2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hair">
        <color indexed="64"/>
      </top>
      <bottom/>
      <diagonal/>
    </border>
    <border>
      <left style="hair">
        <color indexed="64"/>
      </left>
      <right style="medium">
        <color indexed="64"/>
      </right>
      <top style="thin">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diagonal/>
    </border>
    <border>
      <left style="medium">
        <color indexed="64"/>
      </left>
      <right style="hair">
        <color indexed="64"/>
      </right>
      <top style="double">
        <color indexed="64"/>
      </top>
      <bottom/>
      <diagonal/>
    </border>
    <border>
      <left style="thin">
        <color indexed="64"/>
      </left>
      <right style="medium">
        <color indexed="64"/>
      </right>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double">
        <color indexed="64"/>
      </right>
      <top style="medium">
        <color indexed="64"/>
      </top>
      <bottom/>
      <diagonal/>
    </border>
    <border>
      <left style="hair">
        <color indexed="64"/>
      </left>
      <right style="double">
        <color indexed="64"/>
      </right>
      <top/>
      <bottom style="thin">
        <color indexed="64"/>
      </bottom>
      <diagonal/>
    </border>
    <border>
      <left style="hair">
        <color indexed="64"/>
      </left>
      <right style="hair">
        <color indexed="64"/>
      </right>
      <top style="medium">
        <color indexed="64"/>
      </top>
      <bottom/>
      <diagonal/>
    </border>
    <border>
      <left style="medium">
        <color indexed="64"/>
      </left>
      <right style="hair">
        <color indexed="64"/>
      </right>
      <top/>
      <bottom style="thin">
        <color indexed="64"/>
      </bottom>
      <diagonal/>
    </border>
    <border>
      <left style="thin">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hair">
        <color indexed="64"/>
      </left>
      <right style="medium">
        <color indexed="64"/>
      </right>
      <top style="double">
        <color indexed="64"/>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style="hair">
        <color indexed="64"/>
      </right>
      <top style="medium">
        <color indexed="64"/>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double">
        <color indexed="64"/>
      </top>
      <bottom style="hair">
        <color indexed="64"/>
      </bottom>
      <diagonal/>
    </border>
    <border>
      <left style="double">
        <color indexed="64"/>
      </left>
      <right style="hair">
        <color indexed="64"/>
      </right>
      <top style="hair">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style="double">
        <color indexed="64"/>
      </right>
      <top/>
      <bottom/>
      <diagonal/>
    </border>
    <border>
      <left style="double">
        <color indexed="64"/>
      </left>
      <right style="hair">
        <color indexed="64"/>
      </right>
      <top/>
      <bottom/>
      <diagonal/>
    </border>
    <border>
      <left style="thin">
        <color indexed="64"/>
      </left>
      <right style="double">
        <color indexed="64"/>
      </right>
      <top style="thin">
        <color indexed="64"/>
      </top>
      <bottom/>
      <diagonal/>
    </border>
    <border>
      <left style="double">
        <color indexed="64"/>
      </left>
      <right style="hair">
        <color indexed="64"/>
      </right>
      <top style="thin">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double">
        <color indexed="64"/>
      </left>
      <right style="hair">
        <color indexed="64"/>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hair">
        <color indexed="64"/>
      </left>
      <right style="thin">
        <color indexed="64"/>
      </right>
      <top style="medium">
        <color indexed="64"/>
      </top>
      <bottom/>
      <diagonal/>
    </border>
    <border>
      <left style="hair">
        <color indexed="64"/>
      </left>
      <right style="double">
        <color indexed="64"/>
      </right>
      <top style="thin">
        <color indexed="64"/>
      </top>
      <bottom/>
      <diagonal/>
    </border>
    <border>
      <left style="thin">
        <color indexed="64"/>
      </left>
      <right/>
      <top style="double">
        <color indexed="64"/>
      </top>
      <bottom/>
      <diagonal/>
    </border>
    <border>
      <left/>
      <right style="medium">
        <color indexed="64"/>
      </right>
      <top/>
      <bottom style="hair">
        <color indexed="64"/>
      </bottom>
      <diagonal/>
    </border>
    <border>
      <left/>
      <right style="medium">
        <color indexed="64"/>
      </right>
      <top style="double">
        <color indexed="64"/>
      </top>
      <bottom/>
      <diagonal/>
    </border>
    <border>
      <left/>
      <right style="medium">
        <color indexed="64"/>
      </right>
      <top style="hair">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hair">
        <color indexed="64"/>
      </bottom>
      <diagonal/>
    </border>
    <border>
      <left style="hair">
        <color indexed="64"/>
      </left>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bottom style="medium">
        <color indexed="64"/>
      </bottom>
      <diagonal/>
    </border>
    <border>
      <left/>
      <right style="double">
        <color indexed="64"/>
      </right>
      <top style="medium">
        <color indexed="64"/>
      </top>
      <bottom/>
      <diagonal/>
    </border>
    <border>
      <left/>
      <right style="double">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hair">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bottom style="hair">
        <color indexed="64"/>
      </bottom>
      <diagonal/>
    </border>
    <border>
      <left style="hair">
        <color indexed="64"/>
      </left>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diagonal/>
    </border>
    <border>
      <left style="hair">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double">
        <color indexed="64"/>
      </left>
      <right style="medium">
        <color indexed="64"/>
      </right>
      <top style="double">
        <color indexed="64"/>
      </top>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double">
        <color indexed="64"/>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double">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top/>
      <bottom style="medium">
        <color indexed="64"/>
      </bottom>
      <diagonal/>
    </border>
  </borders>
  <cellStyleXfs count="10">
    <xf numFmtId="0" fontId="0"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3" fillId="0" borderId="0">
      <alignment vertical="center"/>
    </xf>
    <xf numFmtId="0" fontId="12" fillId="0" borderId="0">
      <alignment vertical="center"/>
    </xf>
    <xf numFmtId="0" fontId="2" fillId="0" borderId="0">
      <alignment vertical="center"/>
    </xf>
    <xf numFmtId="0" fontId="1" fillId="0" borderId="0">
      <alignment vertical="center"/>
    </xf>
    <xf numFmtId="9" fontId="1" fillId="0" borderId="0" applyFont="0" applyFill="0" applyBorder="0" applyAlignment="0" applyProtection="0">
      <alignment vertical="center"/>
    </xf>
  </cellStyleXfs>
  <cellXfs count="1112">
    <xf numFmtId="0" fontId="0" fillId="0" borderId="0" xfId="0">
      <alignment vertical="center"/>
    </xf>
    <xf numFmtId="0" fontId="6" fillId="0" borderId="0" xfId="0" applyFont="1">
      <alignment vertical="center"/>
    </xf>
    <xf numFmtId="0" fontId="9" fillId="0" borderId="0" xfId="0" applyFont="1">
      <alignment vertical="center"/>
    </xf>
    <xf numFmtId="0" fontId="9" fillId="0" borderId="0" xfId="0" applyFont="1" applyAlignment="1">
      <alignment vertical="center"/>
    </xf>
    <xf numFmtId="0" fontId="11" fillId="0" borderId="0" xfId="0" applyFont="1" applyAlignment="1">
      <alignment vertical="center"/>
    </xf>
    <xf numFmtId="0" fontId="11" fillId="0" borderId="0" xfId="0" applyFont="1">
      <alignment vertical="center"/>
    </xf>
    <xf numFmtId="0" fontId="11" fillId="0" borderId="1" xfId="0" applyFont="1" applyBorder="1" applyAlignment="1">
      <alignment horizontal="center" vertical="center"/>
    </xf>
    <xf numFmtId="0" fontId="6" fillId="0" borderId="0" xfId="0" applyFont="1" applyBorder="1">
      <alignment vertical="center"/>
    </xf>
    <xf numFmtId="0" fontId="10" fillId="0" borderId="0" xfId="0" applyFont="1">
      <alignment vertical="center"/>
    </xf>
    <xf numFmtId="0" fontId="6" fillId="0" borderId="0" xfId="0" applyFont="1" applyFill="1">
      <alignment vertical="center"/>
    </xf>
    <xf numFmtId="0" fontId="6" fillId="0" borderId="6" xfId="0" applyFont="1" applyBorder="1" applyAlignment="1">
      <alignment horizontal="center" vertical="center"/>
    </xf>
    <xf numFmtId="0" fontId="6" fillId="0" borderId="29" xfId="0" applyFont="1" applyBorder="1">
      <alignment vertical="center"/>
    </xf>
    <xf numFmtId="0" fontId="6" fillId="0" borderId="30" xfId="0" applyFont="1" applyBorder="1">
      <alignment vertical="center"/>
    </xf>
    <xf numFmtId="0" fontId="6" fillId="0" borderId="31" xfId="0" applyFont="1" applyBorder="1">
      <alignment vertical="center"/>
    </xf>
    <xf numFmtId="0" fontId="6" fillId="0" borderId="32" xfId="0" applyFont="1" applyBorder="1">
      <alignment vertical="center"/>
    </xf>
    <xf numFmtId="0" fontId="6" fillId="0" borderId="33" xfId="0" applyFont="1" applyBorder="1">
      <alignment vertical="center"/>
    </xf>
    <xf numFmtId="0" fontId="6" fillId="0" borderId="34" xfId="0" applyFont="1" applyBorder="1">
      <alignment vertical="center"/>
    </xf>
    <xf numFmtId="0" fontId="6" fillId="0" borderId="35" xfId="0" applyFont="1" applyBorder="1">
      <alignment vertical="center"/>
    </xf>
    <xf numFmtId="0" fontId="6" fillId="0" borderId="36" xfId="0" applyFont="1" applyBorder="1">
      <alignment vertical="center"/>
    </xf>
    <xf numFmtId="0" fontId="13" fillId="0" borderId="10" xfId="0" applyFont="1" applyBorder="1" applyAlignment="1">
      <alignment horizontal="center" vertical="center"/>
    </xf>
    <xf numFmtId="0" fontId="13" fillId="0" borderId="17" xfId="0" applyFont="1" applyBorder="1" applyAlignment="1">
      <alignment horizontal="center" vertical="center"/>
    </xf>
    <xf numFmtId="0" fontId="13" fillId="0" borderId="9" xfId="0" applyFont="1" applyBorder="1" applyAlignment="1">
      <alignment horizontal="center" vertical="center"/>
    </xf>
    <xf numFmtId="0" fontId="13" fillId="0" borderId="6" xfId="0" applyFont="1" applyBorder="1" applyAlignment="1">
      <alignment horizontal="center" vertical="center"/>
    </xf>
    <xf numFmtId="0" fontId="13" fillId="0" borderId="11" xfId="0" applyFont="1" applyBorder="1" applyAlignment="1">
      <alignment horizontal="center" vertical="center"/>
    </xf>
    <xf numFmtId="0" fontId="11" fillId="0" borderId="0" xfId="0" applyFont="1" applyAlignment="1"/>
    <xf numFmtId="0" fontId="11" fillId="0" borderId="0" xfId="0" applyFont="1" applyAlignment="1">
      <alignment vertical="top"/>
    </xf>
    <xf numFmtId="0" fontId="11" fillId="0" borderId="0" xfId="0" applyFont="1" applyFill="1">
      <alignment vertical="center"/>
    </xf>
    <xf numFmtId="38" fontId="13" fillId="2" borderId="41" xfId="1" applyFont="1" applyFill="1" applyBorder="1" applyAlignment="1">
      <alignment vertical="center" shrinkToFit="1"/>
    </xf>
    <xf numFmtId="0" fontId="13" fillId="0" borderId="12" xfId="0" applyFont="1" applyBorder="1" applyAlignment="1">
      <alignment horizontal="center" vertical="center"/>
    </xf>
    <xf numFmtId="38" fontId="13" fillId="0" borderId="50" xfId="1" applyFont="1" applyFill="1" applyBorder="1" applyAlignment="1">
      <alignment vertical="center" shrinkToFit="1"/>
    </xf>
    <xf numFmtId="38" fontId="13" fillId="0" borderId="51" xfId="1" applyFont="1" applyFill="1" applyBorder="1" applyAlignment="1">
      <alignment vertical="center" shrinkToFit="1"/>
    </xf>
    <xf numFmtId="176" fontId="13" fillId="0" borderId="20" xfId="0" applyNumberFormat="1" applyFont="1" applyFill="1" applyBorder="1" applyAlignment="1">
      <alignment vertical="center"/>
    </xf>
    <xf numFmtId="0" fontId="6" fillId="0" borderId="0" xfId="0" applyFont="1" applyFill="1" applyBorder="1">
      <alignment vertical="center"/>
    </xf>
    <xf numFmtId="0" fontId="6" fillId="0" borderId="75" xfId="0" applyFont="1" applyFill="1" applyBorder="1">
      <alignment vertical="center"/>
    </xf>
    <xf numFmtId="176" fontId="13" fillId="0" borderId="76" xfId="0" applyNumberFormat="1" applyFont="1" applyFill="1" applyBorder="1" applyAlignment="1">
      <alignment vertical="center"/>
    </xf>
    <xf numFmtId="38" fontId="13" fillId="2" borderId="63" xfId="1" applyFont="1" applyFill="1" applyBorder="1" applyAlignment="1">
      <alignment vertical="center" shrinkToFit="1"/>
    </xf>
    <xf numFmtId="0" fontId="6" fillId="0" borderId="32" xfId="0" applyFont="1" applyFill="1" applyBorder="1">
      <alignment vertical="center"/>
    </xf>
    <xf numFmtId="0" fontId="6" fillId="0" borderId="29" xfId="0" applyFont="1" applyFill="1" applyBorder="1">
      <alignment vertical="center"/>
    </xf>
    <xf numFmtId="0" fontId="6" fillId="0" borderId="30" xfId="0" applyFont="1" applyFill="1" applyBorder="1">
      <alignment vertical="center"/>
    </xf>
    <xf numFmtId="0" fontId="6" fillId="0" borderId="31" xfId="0" applyFont="1" applyFill="1" applyBorder="1">
      <alignment vertical="center"/>
    </xf>
    <xf numFmtId="0" fontId="6" fillId="0" borderId="33" xfId="0" applyFont="1" applyFill="1" applyBorder="1">
      <alignment vertical="center"/>
    </xf>
    <xf numFmtId="0" fontId="6" fillId="0" borderId="34" xfId="0" applyFont="1" applyFill="1" applyBorder="1">
      <alignment vertical="center"/>
    </xf>
    <xf numFmtId="0" fontId="6" fillId="0" borderId="35" xfId="0" applyFont="1" applyFill="1" applyBorder="1">
      <alignment vertical="center"/>
    </xf>
    <xf numFmtId="0" fontId="6" fillId="0" borderId="36" xfId="0" applyFont="1" applyFill="1" applyBorder="1">
      <alignment vertical="center"/>
    </xf>
    <xf numFmtId="0" fontId="6" fillId="0" borderId="77"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38" fontId="6" fillId="0" borderId="39" xfId="1" applyFont="1" applyBorder="1">
      <alignment vertical="center"/>
    </xf>
    <xf numFmtId="38" fontId="6" fillId="0" borderId="82" xfId="1" applyFont="1" applyBorder="1">
      <alignment vertical="center"/>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37" xfId="0" applyFont="1" applyBorder="1">
      <alignment vertical="center"/>
    </xf>
    <xf numFmtId="0" fontId="6" fillId="0" borderId="37" xfId="0" applyFont="1" applyBorder="1" applyAlignment="1">
      <alignment horizontal="center" vertical="center"/>
    </xf>
    <xf numFmtId="0" fontId="6" fillId="0" borderId="38" xfId="0" applyFont="1" applyBorder="1">
      <alignment vertical="center"/>
    </xf>
    <xf numFmtId="177" fontId="6" fillId="0" borderId="39" xfId="2" applyNumberFormat="1" applyFont="1" applyBorder="1">
      <alignment vertical="center"/>
    </xf>
    <xf numFmtId="0" fontId="6" fillId="0" borderId="55" xfId="0" applyFont="1" applyBorder="1">
      <alignment vertical="center"/>
    </xf>
    <xf numFmtId="38" fontId="6" fillId="0" borderId="57" xfId="1" applyFont="1" applyBorder="1">
      <alignment vertical="center"/>
    </xf>
    <xf numFmtId="0" fontId="6" fillId="0" borderId="55" xfId="0" applyFont="1" applyBorder="1" applyAlignment="1">
      <alignment horizontal="center" vertical="center"/>
    </xf>
    <xf numFmtId="0" fontId="6" fillId="0" borderId="56" xfId="0" applyFont="1" applyBorder="1">
      <alignment vertical="center"/>
    </xf>
    <xf numFmtId="177" fontId="6" fillId="0" borderId="57" xfId="2" applyNumberFormat="1" applyFont="1" applyBorder="1">
      <alignment vertical="center"/>
    </xf>
    <xf numFmtId="0" fontId="6" fillId="0" borderId="80" xfId="0" applyFont="1" applyBorder="1">
      <alignment vertical="center"/>
    </xf>
    <xf numFmtId="0" fontId="6" fillId="0" borderId="80" xfId="0" applyFont="1" applyBorder="1" applyAlignment="1">
      <alignment horizontal="center" vertical="center"/>
    </xf>
    <xf numFmtId="0" fontId="6" fillId="0" borderId="81" xfId="0" applyFont="1" applyBorder="1">
      <alignment vertical="center"/>
    </xf>
    <xf numFmtId="177" fontId="6" fillId="0" borderId="82" xfId="2" applyNumberFormat="1" applyFont="1" applyBorder="1">
      <alignment vertical="center"/>
    </xf>
    <xf numFmtId="0" fontId="6" fillId="0" borderId="0" xfId="0" applyFont="1" applyBorder="1" applyAlignment="1">
      <alignment horizontal="center" vertical="center"/>
    </xf>
    <xf numFmtId="0" fontId="6" fillId="0" borderId="0" xfId="0" applyFont="1" applyAlignment="1">
      <alignment horizontal="right" vertical="center"/>
    </xf>
    <xf numFmtId="178" fontId="6" fillId="0" borderId="80" xfId="1" applyNumberFormat="1" applyFont="1" applyFill="1" applyBorder="1">
      <alignment vertical="center"/>
    </xf>
    <xf numFmtId="178" fontId="6" fillId="0" borderId="81" xfId="1" applyNumberFormat="1" applyFont="1" applyFill="1" applyBorder="1">
      <alignment vertical="center"/>
    </xf>
    <xf numFmtId="178" fontId="6" fillId="0" borderId="82" xfId="1" applyNumberFormat="1" applyFont="1" applyFill="1" applyBorder="1">
      <alignment vertical="center"/>
    </xf>
    <xf numFmtId="178" fontId="6" fillId="0" borderId="0" xfId="1" applyNumberFormat="1" applyFont="1" applyFill="1" applyBorder="1">
      <alignment vertical="center"/>
    </xf>
    <xf numFmtId="0" fontId="6" fillId="3" borderId="83" xfId="0" applyFont="1" applyFill="1" applyBorder="1" applyAlignment="1">
      <alignment horizontal="center" vertical="center"/>
    </xf>
    <xf numFmtId="0" fontId="6" fillId="3" borderId="84" xfId="0" applyFont="1" applyFill="1" applyBorder="1" applyAlignment="1">
      <alignment horizontal="center" vertical="center"/>
    </xf>
    <xf numFmtId="0" fontId="6" fillId="3" borderId="85" xfId="0" applyFont="1" applyFill="1" applyBorder="1" applyAlignment="1">
      <alignment horizontal="center" vertical="center"/>
    </xf>
    <xf numFmtId="0" fontId="6" fillId="3" borderId="86"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8" xfId="0" applyFont="1" applyFill="1" applyBorder="1" applyAlignment="1">
      <alignment horizontal="center" vertical="center"/>
    </xf>
    <xf numFmtId="0" fontId="6" fillId="3" borderId="89" xfId="0" applyFont="1" applyFill="1" applyBorder="1" applyAlignment="1">
      <alignment horizontal="center" vertical="center"/>
    </xf>
    <xf numFmtId="0" fontId="6" fillId="3" borderId="90" xfId="0" applyFont="1" applyFill="1" applyBorder="1" applyAlignment="1">
      <alignment horizontal="center" vertical="center"/>
    </xf>
    <xf numFmtId="38" fontId="13" fillId="0" borderId="38" xfId="1" applyFont="1" applyFill="1" applyBorder="1" applyAlignment="1">
      <alignment vertical="center" shrinkToFit="1"/>
    </xf>
    <xf numFmtId="38" fontId="13" fillId="0" borderId="39" xfId="1" applyFont="1" applyFill="1" applyBorder="1" applyAlignment="1">
      <alignment vertical="center" shrinkToFit="1"/>
    </xf>
    <xf numFmtId="178" fontId="6" fillId="0" borderId="37" xfId="1" applyNumberFormat="1" applyFont="1" applyFill="1" applyBorder="1">
      <alignment vertical="center"/>
    </xf>
    <xf numFmtId="178" fontId="6" fillId="0" borderId="38" xfId="1" applyNumberFormat="1" applyFont="1" applyFill="1" applyBorder="1">
      <alignment vertical="center"/>
    </xf>
    <xf numFmtId="178" fontId="6" fillId="0" borderId="39" xfId="1" applyNumberFormat="1" applyFont="1" applyFill="1" applyBorder="1">
      <alignment vertical="center"/>
    </xf>
    <xf numFmtId="0" fontId="6" fillId="0" borderId="0" xfId="0" applyFont="1" applyAlignment="1">
      <alignment vertical="center"/>
    </xf>
    <xf numFmtId="0" fontId="6" fillId="0" borderId="7" xfId="0" applyFont="1" applyBorder="1" applyAlignment="1">
      <alignment horizontal="center" vertical="center"/>
    </xf>
    <xf numFmtId="178" fontId="6" fillId="0" borderId="55" xfId="1" applyNumberFormat="1" applyFont="1" applyFill="1" applyBorder="1">
      <alignment vertical="center"/>
    </xf>
    <xf numFmtId="178" fontId="6" fillId="0" borderId="56" xfId="1" applyNumberFormat="1" applyFont="1" applyFill="1" applyBorder="1">
      <alignment vertical="center"/>
    </xf>
    <xf numFmtId="178" fontId="6" fillId="0" borderId="57" xfId="1" applyNumberFormat="1" applyFont="1" applyFill="1" applyBorder="1">
      <alignment vertical="center"/>
    </xf>
    <xf numFmtId="38" fontId="6" fillId="0" borderId="0" xfId="0" applyNumberFormat="1" applyFont="1">
      <alignment vertical="center"/>
    </xf>
    <xf numFmtId="0" fontId="6" fillId="0" borderId="79" xfId="0" applyFont="1" applyBorder="1" applyAlignment="1">
      <alignment horizontal="center" vertical="center" shrinkToFit="1"/>
    </xf>
    <xf numFmtId="0" fontId="6" fillId="0" borderId="78" xfId="0" applyFont="1" applyBorder="1" applyAlignment="1">
      <alignment horizontal="center" vertical="center" shrinkToFit="1"/>
    </xf>
    <xf numFmtId="0" fontId="14" fillId="0" borderId="0" xfId="0" applyFont="1">
      <alignment vertical="center"/>
    </xf>
    <xf numFmtId="179" fontId="6" fillId="3" borderId="85" xfId="0" applyNumberFormat="1" applyFont="1" applyFill="1" applyBorder="1" applyAlignment="1">
      <alignment horizontal="center" vertical="center"/>
    </xf>
    <xf numFmtId="179" fontId="6" fillId="3" borderId="86" xfId="0" applyNumberFormat="1" applyFont="1" applyFill="1" applyBorder="1" applyAlignment="1">
      <alignment horizontal="center" vertical="center"/>
    </xf>
    <xf numFmtId="179" fontId="6" fillId="3" borderId="89" xfId="0" applyNumberFormat="1" applyFont="1" applyFill="1" applyBorder="1" applyAlignment="1">
      <alignment horizontal="center" vertical="center"/>
    </xf>
    <xf numFmtId="179" fontId="6" fillId="3" borderId="90" xfId="0" applyNumberFormat="1" applyFont="1" applyFill="1" applyBorder="1" applyAlignment="1">
      <alignment horizontal="center" vertical="center"/>
    </xf>
    <xf numFmtId="0" fontId="6" fillId="0" borderId="0" xfId="0" applyFont="1" applyFill="1" applyBorder="1" applyAlignment="1">
      <alignment horizontal="center" vertical="center"/>
    </xf>
    <xf numFmtId="38" fontId="13" fillId="0" borderId="0" xfId="1" applyFont="1" applyFill="1" applyBorder="1" applyAlignment="1">
      <alignment vertical="center" shrinkToFit="1"/>
    </xf>
    <xf numFmtId="0" fontId="6" fillId="0" borderId="0" xfId="0" applyFont="1" applyFill="1" applyBorder="1" applyAlignment="1">
      <alignment vertical="center"/>
    </xf>
    <xf numFmtId="180" fontId="6" fillId="0" borderId="77" xfId="0" applyNumberFormat="1" applyFont="1" applyBorder="1" applyAlignment="1">
      <alignment horizontal="center" vertical="center"/>
    </xf>
    <xf numFmtId="180" fontId="6" fillId="0" borderId="78" xfId="0" applyNumberFormat="1" applyFont="1" applyBorder="1" applyAlignment="1">
      <alignment horizontal="center" vertical="center"/>
    </xf>
    <xf numFmtId="180" fontId="6" fillId="0" borderId="79" xfId="0" applyNumberFormat="1" applyFont="1" applyBorder="1" applyAlignment="1">
      <alignment horizontal="center" vertical="center"/>
    </xf>
    <xf numFmtId="0" fontId="13" fillId="0" borderId="102" xfId="0" applyFont="1" applyBorder="1" applyAlignment="1">
      <alignment horizontal="center" vertical="center"/>
    </xf>
    <xf numFmtId="38" fontId="13" fillId="0" borderId="104" xfId="1" applyFont="1" applyFill="1" applyBorder="1" applyAlignment="1">
      <alignment vertical="center" shrinkToFit="1"/>
    </xf>
    <xf numFmtId="38" fontId="13" fillId="0" borderId="106" xfId="1" applyFont="1" applyFill="1" applyBorder="1" applyAlignment="1">
      <alignment vertical="center" shrinkToFit="1"/>
    </xf>
    <xf numFmtId="0" fontId="6" fillId="0" borderId="0" xfId="0" applyFont="1" applyBorder="1" applyAlignment="1">
      <alignment vertical="center"/>
    </xf>
    <xf numFmtId="38" fontId="6" fillId="0" borderId="0" xfId="1" applyFont="1" applyFill="1" applyBorder="1" applyAlignment="1">
      <alignment vertical="center"/>
    </xf>
    <xf numFmtId="0" fontId="11" fillId="0" borderId="0" xfId="0" applyFont="1" applyBorder="1" applyAlignment="1">
      <alignment vertical="center"/>
    </xf>
    <xf numFmtId="38" fontId="11" fillId="0" borderId="0" xfId="1" applyFont="1" applyFill="1" applyBorder="1" applyAlignment="1">
      <alignment vertical="center"/>
    </xf>
    <xf numFmtId="38" fontId="15" fillId="0" borderId="0" xfId="1" applyFont="1" applyFill="1" applyBorder="1" applyAlignment="1">
      <alignment vertical="center"/>
    </xf>
    <xf numFmtId="0" fontId="15" fillId="0" borderId="0" xfId="0" applyFont="1" applyBorder="1" applyAlignment="1">
      <alignment vertical="center"/>
    </xf>
    <xf numFmtId="176" fontId="6" fillId="3" borderId="109" xfId="0" applyNumberFormat="1" applyFont="1" applyFill="1" applyBorder="1" applyAlignment="1">
      <alignment horizontal="center" vertical="center"/>
    </xf>
    <xf numFmtId="38" fontId="13" fillId="0" borderId="112" xfId="1" applyFont="1" applyFill="1" applyBorder="1" applyAlignment="1">
      <alignment vertical="center" shrinkToFit="1"/>
    </xf>
    <xf numFmtId="0" fontId="16" fillId="0" borderId="0" xfId="0" applyFont="1">
      <alignment vertical="center"/>
    </xf>
    <xf numFmtId="0" fontId="6" fillId="0" borderId="1" xfId="0" applyFont="1" applyBorder="1">
      <alignment vertical="center"/>
    </xf>
    <xf numFmtId="0" fontId="6" fillId="0" borderId="0" xfId="0" applyFont="1" applyAlignment="1">
      <alignment horizontal="center" vertical="center"/>
    </xf>
    <xf numFmtId="0" fontId="17" fillId="0" borderId="0" xfId="0" applyFont="1">
      <alignment vertical="center"/>
    </xf>
    <xf numFmtId="0" fontId="6" fillId="6" borderId="0" xfId="0" applyFont="1" applyFill="1">
      <alignment vertical="center"/>
    </xf>
    <xf numFmtId="0" fontId="6" fillId="5" borderId="0" xfId="0" applyFont="1" applyFill="1">
      <alignment vertical="center"/>
    </xf>
    <xf numFmtId="0" fontId="14" fillId="0" borderId="0" xfId="0" applyFont="1" applyFill="1" applyBorder="1">
      <alignment vertical="center"/>
    </xf>
    <xf numFmtId="0" fontId="6" fillId="0" borderId="6" xfId="0" applyFont="1" applyBorder="1">
      <alignment vertical="center"/>
    </xf>
    <xf numFmtId="0" fontId="6" fillId="5" borderId="6" xfId="0" applyFont="1" applyFill="1" applyBorder="1">
      <alignment vertical="center"/>
    </xf>
    <xf numFmtId="0" fontId="6" fillId="0" borderId="8" xfId="0" applyFont="1" applyBorder="1">
      <alignment vertical="center"/>
    </xf>
    <xf numFmtId="0" fontId="6" fillId="5" borderId="8" xfId="0" applyFont="1" applyFill="1" applyBorder="1">
      <alignment vertical="center"/>
    </xf>
    <xf numFmtId="0" fontId="6" fillId="6" borderId="6" xfId="0" applyFont="1" applyFill="1" applyBorder="1">
      <alignment vertical="center"/>
    </xf>
    <xf numFmtId="0" fontId="6" fillId="6" borderId="8" xfId="0" applyFont="1" applyFill="1" applyBorder="1">
      <alignment vertical="center"/>
    </xf>
    <xf numFmtId="0" fontId="6" fillId="0" borderId="6" xfId="0" applyFont="1" applyFill="1" applyBorder="1">
      <alignment vertical="center"/>
    </xf>
    <xf numFmtId="0" fontId="6" fillId="3" borderId="96" xfId="0" applyFont="1" applyFill="1" applyBorder="1" applyAlignment="1">
      <alignment horizontal="center" vertical="center"/>
    </xf>
    <xf numFmtId="179" fontId="6" fillId="3" borderId="115" xfId="0" applyNumberFormat="1" applyFont="1" applyFill="1" applyBorder="1" applyAlignment="1">
      <alignment horizontal="center" vertical="center"/>
    </xf>
    <xf numFmtId="176" fontId="6" fillId="0" borderId="0" xfId="1" applyNumberFormat="1" applyFont="1" applyBorder="1" applyAlignment="1">
      <alignment vertical="center" shrinkToFit="1"/>
    </xf>
    <xf numFmtId="176" fontId="6" fillId="0" borderId="0" xfId="1" applyNumberFormat="1" applyFont="1" applyFill="1" applyBorder="1" applyAlignment="1">
      <alignment vertical="center" shrinkToFit="1"/>
    </xf>
    <xf numFmtId="176" fontId="6" fillId="0" borderId="0" xfId="1" applyNumberFormat="1" applyFont="1" applyBorder="1" applyAlignment="1">
      <alignment vertical="center"/>
    </xf>
    <xf numFmtId="176" fontId="6" fillId="0" borderId="0" xfId="1" applyNumberFormat="1" applyFont="1" applyFill="1" applyBorder="1" applyAlignment="1">
      <alignment vertical="center"/>
    </xf>
    <xf numFmtId="0" fontId="6" fillId="0" borderId="0" xfId="0" applyFont="1" applyAlignment="1"/>
    <xf numFmtId="176" fontId="11" fillId="0" borderId="0" xfId="1" applyNumberFormat="1" applyFont="1" applyBorder="1" applyAlignment="1">
      <alignment vertical="center"/>
    </xf>
    <xf numFmtId="0" fontId="13" fillId="0" borderId="126" xfId="0" applyFont="1" applyBorder="1" applyAlignment="1">
      <alignment horizontal="center" vertical="center"/>
    </xf>
    <xf numFmtId="0" fontId="13" fillId="0" borderId="130" xfId="0" applyFont="1" applyBorder="1" applyAlignment="1">
      <alignment horizontal="center" vertical="center"/>
    </xf>
    <xf numFmtId="0" fontId="6" fillId="3" borderId="137" xfId="0" applyFont="1" applyFill="1" applyBorder="1" applyAlignment="1">
      <alignment horizontal="center" vertical="center"/>
    </xf>
    <xf numFmtId="0" fontId="6" fillId="3" borderId="143" xfId="0" applyFont="1" applyFill="1" applyBorder="1" applyAlignment="1">
      <alignment horizontal="center" vertical="center"/>
    </xf>
    <xf numFmtId="0" fontId="6" fillId="0" borderId="7" xfId="0" applyFont="1" applyBorder="1">
      <alignment vertical="center"/>
    </xf>
    <xf numFmtId="181" fontId="6" fillId="0" borderId="2" xfId="0" applyNumberFormat="1" applyFont="1" applyBorder="1" applyAlignment="1">
      <alignment horizontal="center" vertical="center"/>
    </xf>
    <xf numFmtId="181" fontId="6" fillId="0" borderId="3" xfId="0" applyNumberFormat="1" applyFont="1" applyBorder="1" applyAlignment="1">
      <alignment horizontal="center" vertical="center"/>
    </xf>
    <xf numFmtId="181" fontId="6" fillId="0" borderId="4" xfId="0" applyNumberFormat="1" applyFont="1" applyBorder="1" applyAlignment="1">
      <alignment horizontal="center" vertical="center"/>
    </xf>
    <xf numFmtId="0" fontId="13" fillId="0" borderId="0" xfId="0" applyFont="1">
      <alignment vertical="center"/>
    </xf>
    <xf numFmtId="38" fontId="6" fillId="0" borderId="38" xfId="1" applyFont="1" applyFill="1" applyBorder="1">
      <alignment vertical="center"/>
    </xf>
    <xf numFmtId="38" fontId="6" fillId="0" borderId="81" xfId="1" applyFont="1" applyFill="1" applyBorder="1">
      <alignment vertical="center"/>
    </xf>
    <xf numFmtId="38" fontId="6" fillId="0" borderId="82" xfId="1" applyFont="1" applyFill="1" applyBorder="1">
      <alignment vertical="center"/>
    </xf>
    <xf numFmtId="0" fontId="13" fillId="0" borderId="13" xfId="0" applyFont="1" applyBorder="1" applyAlignment="1">
      <alignment horizontal="center" vertical="center"/>
    </xf>
    <xf numFmtId="38" fontId="6" fillId="0" borderId="0" xfId="1" applyFont="1" applyBorder="1">
      <alignment vertical="center"/>
    </xf>
    <xf numFmtId="38" fontId="6" fillId="0" borderId="0" xfId="1" applyFont="1">
      <alignment vertical="center"/>
    </xf>
    <xf numFmtId="0" fontId="13" fillId="0" borderId="0" xfId="0" applyFont="1" applyFill="1" applyBorder="1">
      <alignment vertical="center"/>
    </xf>
    <xf numFmtId="0" fontId="6" fillId="0" borderId="22" xfId="1" applyNumberFormat="1" applyFont="1" applyFill="1" applyBorder="1" applyAlignment="1">
      <alignment horizontal="center" vertical="center"/>
    </xf>
    <xf numFmtId="0" fontId="6" fillId="0" borderId="23" xfId="1" applyNumberFormat="1" applyFont="1" applyFill="1" applyBorder="1" applyAlignment="1">
      <alignment horizontal="center" vertical="center"/>
    </xf>
    <xf numFmtId="0" fontId="6" fillId="0" borderId="23" xfId="1" applyNumberFormat="1" applyFont="1" applyFill="1" applyBorder="1" applyAlignment="1">
      <alignment horizontal="center" vertical="center" wrapText="1"/>
    </xf>
    <xf numFmtId="0" fontId="6" fillId="0" borderId="100" xfId="1" applyNumberFormat="1" applyFont="1" applyFill="1" applyBorder="1" applyAlignment="1">
      <alignment horizontal="center" vertical="center"/>
    </xf>
    <xf numFmtId="0" fontId="6" fillId="0" borderId="101" xfId="1" applyNumberFormat="1" applyFont="1" applyFill="1" applyBorder="1" applyAlignment="1">
      <alignment horizontal="center" vertical="center"/>
    </xf>
    <xf numFmtId="177" fontId="6" fillId="0" borderId="0" xfId="2" applyNumberFormat="1" applyFont="1" applyBorder="1">
      <alignment vertical="center"/>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6" fillId="0" borderId="0" xfId="1" applyNumberFormat="1" applyFont="1" applyBorder="1" applyAlignment="1">
      <alignment vertical="center" shrinkToFit="1"/>
    </xf>
    <xf numFmtId="0" fontId="6" fillId="0" borderId="0" xfId="1" applyNumberFormat="1" applyFont="1" applyFill="1" applyBorder="1" applyAlignment="1">
      <alignment vertical="center" shrinkToFit="1"/>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6" fillId="0" borderId="0" xfId="1" applyNumberFormat="1" applyFont="1" applyBorder="1" applyAlignment="1">
      <alignment horizontal="right" vertical="center" shrinkToFit="1"/>
    </xf>
    <xf numFmtId="38" fontId="6" fillId="0" borderId="56" xfId="1" applyFont="1" applyFill="1" applyBorder="1">
      <alignment vertical="center"/>
    </xf>
    <xf numFmtId="38" fontId="6" fillId="0" borderId="57" xfId="1" applyFont="1" applyFill="1" applyBorder="1">
      <alignment vertical="center"/>
    </xf>
    <xf numFmtId="38" fontId="6" fillId="0" borderId="0" xfId="1" applyFont="1" applyFill="1" applyBorder="1">
      <alignment vertical="center"/>
    </xf>
    <xf numFmtId="0" fontId="6" fillId="0" borderId="0" xfId="1" applyNumberFormat="1" applyFont="1" applyBorder="1" applyAlignment="1">
      <alignment vertical="center"/>
    </xf>
    <xf numFmtId="183" fontId="6" fillId="0" borderId="0" xfId="1" applyNumberFormat="1" applyFont="1" applyBorder="1" applyAlignment="1">
      <alignment vertical="center"/>
    </xf>
    <xf numFmtId="0" fontId="6" fillId="3" borderId="80" xfId="0" applyFont="1" applyFill="1" applyBorder="1" applyAlignment="1">
      <alignment horizontal="center" vertical="center"/>
    </xf>
    <xf numFmtId="0" fontId="6" fillId="3" borderId="81" xfId="0" applyFont="1" applyFill="1" applyBorder="1" applyAlignment="1">
      <alignment horizontal="center" vertical="center"/>
    </xf>
    <xf numFmtId="0" fontId="6" fillId="3" borderId="82" xfId="0" applyFont="1" applyFill="1" applyBorder="1" applyAlignment="1">
      <alignment horizontal="center" vertical="center"/>
    </xf>
    <xf numFmtId="0" fontId="6" fillId="4" borderId="12" xfId="0" applyFont="1" applyFill="1" applyBorder="1" applyAlignment="1">
      <alignment vertical="center"/>
    </xf>
    <xf numFmtId="0" fontId="6" fillId="4" borderId="6" xfId="0" applyFont="1" applyFill="1" applyBorder="1" applyAlignment="1">
      <alignment vertical="center"/>
    </xf>
    <xf numFmtId="185" fontId="6" fillId="0" borderId="6" xfId="0" applyNumberFormat="1" applyFont="1" applyBorder="1">
      <alignment vertical="center"/>
    </xf>
    <xf numFmtId="185" fontId="6" fillId="0" borderId="6" xfId="1" applyNumberFormat="1" applyFont="1" applyBorder="1">
      <alignment vertical="center"/>
    </xf>
    <xf numFmtId="0" fontId="6" fillId="4" borderId="7" xfId="0" applyFont="1" applyFill="1" applyBorder="1" applyAlignment="1">
      <alignment horizontal="left" vertical="center" indent="1"/>
    </xf>
    <xf numFmtId="185" fontId="6" fillId="4" borderId="7" xfId="0" applyNumberFormat="1" applyFont="1" applyFill="1" applyBorder="1">
      <alignment vertical="center"/>
    </xf>
    <xf numFmtId="185" fontId="6" fillId="4" borderId="7" xfId="1" applyNumberFormat="1" applyFont="1" applyFill="1" applyBorder="1">
      <alignment vertical="center"/>
    </xf>
    <xf numFmtId="0" fontId="6" fillId="4" borderId="8" xfId="0" applyFont="1" applyFill="1" applyBorder="1" applyAlignment="1">
      <alignment horizontal="left" vertical="center" indent="1"/>
    </xf>
    <xf numFmtId="185" fontId="6" fillId="4" borderId="8" xfId="0" applyNumberFormat="1" applyFont="1" applyFill="1" applyBorder="1">
      <alignment vertical="center"/>
    </xf>
    <xf numFmtId="185" fontId="6" fillId="4" borderId="8" xfId="1" applyNumberFormat="1" applyFont="1" applyFill="1" applyBorder="1">
      <alignment vertical="center"/>
    </xf>
    <xf numFmtId="0" fontId="18" fillId="0" borderId="0" xfId="0" applyFont="1">
      <alignment vertical="center"/>
    </xf>
    <xf numFmtId="0" fontId="6" fillId="2" borderId="74" xfId="0" applyFont="1" applyFill="1" applyBorder="1">
      <alignment vertical="center"/>
    </xf>
    <xf numFmtId="0" fontId="6" fillId="2" borderId="75" xfId="0" applyFont="1" applyFill="1" applyBorder="1">
      <alignment vertical="center"/>
    </xf>
    <xf numFmtId="0" fontId="6" fillId="2" borderId="149" xfId="0" applyFont="1" applyFill="1" applyBorder="1">
      <alignment vertical="center"/>
    </xf>
    <xf numFmtId="0" fontId="6" fillId="2" borderId="5" xfId="0" applyFont="1" applyFill="1" applyBorder="1">
      <alignment vertical="center"/>
    </xf>
    <xf numFmtId="0" fontId="6" fillId="2" borderId="0" xfId="0" applyFont="1" applyFill="1" applyBorder="1">
      <alignment vertical="center"/>
    </xf>
    <xf numFmtId="0" fontId="6" fillId="2" borderId="150" xfId="0" applyFont="1" applyFill="1" applyBorder="1">
      <alignment vertical="center"/>
    </xf>
    <xf numFmtId="0" fontId="6" fillId="2" borderId="151" xfId="0" applyFont="1" applyFill="1" applyBorder="1">
      <alignment vertical="center"/>
    </xf>
    <xf numFmtId="0" fontId="6" fillId="2" borderId="152" xfId="0" applyFont="1" applyFill="1" applyBorder="1">
      <alignment vertical="center"/>
    </xf>
    <xf numFmtId="0" fontId="6" fillId="2" borderId="153" xfId="0" applyFont="1" applyFill="1" applyBorder="1">
      <alignment vertical="center"/>
    </xf>
    <xf numFmtId="38" fontId="6" fillId="2" borderId="74" xfId="1" applyFont="1" applyFill="1" applyBorder="1">
      <alignment vertical="center"/>
    </xf>
    <xf numFmtId="38" fontId="6" fillId="2" borderId="75" xfId="1" applyFont="1" applyFill="1" applyBorder="1">
      <alignment vertical="center"/>
    </xf>
    <xf numFmtId="38" fontId="6" fillId="2" borderId="149" xfId="1" applyFont="1" applyFill="1" applyBorder="1">
      <alignment vertical="center"/>
    </xf>
    <xf numFmtId="38" fontId="6" fillId="2" borderId="5" xfId="1" applyFont="1" applyFill="1" applyBorder="1">
      <alignment vertical="center"/>
    </xf>
    <xf numFmtId="38" fontId="6" fillId="2" borderId="0" xfId="1" applyFont="1" applyFill="1" applyBorder="1">
      <alignment vertical="center"/>
    </xf>
    <xf numFmtId="38" fontId="6" fillId="2" borderId="150" xfId="1" applyFont="1" applyFill="1" applyBorder="1">
      <alignment vertical="center"/>
    </xf>
    <xf numFmtId="0" fontId="6" fillId="0" borderId="189" xfId="0" applyFont="1" applyFill="1" applyBorder="1">
      <alignment vertical="center"/>
    </xf>
    <xf numFmtId="176" fontId="13" fillId="0" borderId="184" xfId="0" applyNumberFormat="1" applyFont="1" applyFill="1" applyBorder="1" applyAlignment="1">
      <alignment vertical="center"/>
    </xf>
    <xf numFmtId="179" fontId="6" fillId="3" borderId="123" xfId="0" applyNumberFormat="1" applyFont="1" applyFill="1" applyBorder="1" applyAlignment="1">
      <alignment horizontal="center" vertical="center"/>
    </xf>
    <xf numFmtId="38" fontId="13" fillId="7" borderId="37" xfId="1" applyFont="1" applyFill="1" applyBorder="1" applyAlignment="1">
      <alignment vertical="center" shrinkToFit="1"/>
    </xf>
    <xf numFmtId="38" fontId="13" fillId="7" borderId="38" xfId="1" applyFont="1" applyFill="1" applyBorder="1" applyAlignment="1">
      <alignment vertical="center" shrinkToFit="1"/>
    </xf>
    <xf numFmtId="38" fontId="13" fillId="7" borderId="59" xfId="1" applyFont="1" applyFill="1" applyBorder="1" applyAlignment="1">
      <alignment vertical="center" shrinkToFit="1"/>
    </xf>
    <xf numFmtId="38" fontId="13" fillId="7" borderId="40" xfId="1" applyFont="1" applyFill="1" applyBorder="1" applyAlignment="1">
      <alignment vertical="center" shrinkToFit="1"/>
    </xf>
    <xf numFmtId="38" fontId="13" fillId="7" borderId="41" xfId="1" applyFont="1" applyFill="1" applyBorder="1" applyAlignment="1">
      <alignment vertical="center" shrinkToFit="1"/>
    </xf>
    <xf numFmtId="38" fontId="13" fillId="7" borderId="60" xfId="1" applyFont="1" applyFill="1" applyBorder="1" applyAlignment="1">
      <alignment vertical="center" shrinkToFit="1"/>
    </xf>
    <xf numFmtId="38" fontId="13" fillId="7" borderId="62" xfId="1" applyFont="1" applyFill="1" applyBorder="1" applyAlignment="1">
      <alignment vertical="center" shrinkToFit="1"/>
    </xf>
    <xf numFmtId="178" fontId="6" fillId="0" borderId="0" xfId="0" applyNumberFormat="1" applyFont="1">
      <alignment vertical="center"/>
    </xf>
    <xf numFmtId="178" fontId="6" fillId="0" borderId="38" xfId="1" applyNumberFormat="1" applyFont="1" applyFill="1" applyBorder="1" applyAlignment="1">
      <alignment vertical="center" shrinkToFit="1"/>
    </xf>
    <xf numFmtId="178" fontId="6" fillId="0" borderId="56" xfId="1" applyNumberFormat="1" applyFont="1" applyFill="1" applyBorder="1" applyAlignment="1">
      <alignment vertical="center" shrinkToFit="1"/>
    </xf>
    <xf numFmtId="38" fontId="13" fillId="8" borderId="49" xfId="1" applyFont="1" applyFill="1" applyBorder="1" applyAlignment="1">
      <alignment vertical="center" shrinkToFit="1"/>
    </xf>
    <xf numFmtId="38" fontId="13" fillId="8" borderId="50" xfId="1" applyFont="1" applyFill="1" applyBorder="1" applyAlignment="1">
      <alignment vertical="center" shrinkToFit="1"/>
    </xf>
    <xf numFmtId="38" fontId="13" fillId="8" borderId="94" xfId="1" applyFont="1" applyFill="1" applyBorder="1" applyAlignment="1">
      <alignment vertical="center" shrinkToFit="1"/>
    </xf>
    <xf numFmtId="38" fontId="13" fillId="8" borderId="103" xfId="1" applyFont="1" applyFill="1" applyBorder="1" applyAlignment="1">
      <alignment vertical="center" shrinkToFit="1"/>
    </xf>
    <xf numFmtId="38" fontId="13" fillId="8" borderId="104" xfId="1" applyFont="1" applyFill="1" applyBorder="1" applyAlignment="1">
      <alignment vertical="center" shrinkToFit="1"/>
    </xf>
    <xf numFmtId="38" fontId="13" fillId="8" borderId="105" xfId="1" applyFont="1" applyFill="1" applyBorder="1" applyAlignment="1">
      <alignment vertical="center" shrinkToFit="1"/>
    </xf>
    <xf numFmtId="38" fontId="13" fillId="8" borderId="95" xfId="1" applyFont="1" applyFill="1" applyBorder="1" applyAlignment="1">
      <alignment vertical="center" shrinkToFit="1"/>
    </xf>
    <xf numFmtId="179" fontId="6" fillId="3" borderId="181" xfId="0" applyNumberFormat="1" applyFont="1" applyFill="1" applyBorder="1" applyAlignment="1">
      <alignment horizontal="center" vertical="center"/>
    </xf>
    <xf numFmtId="38" fontId="13" fillId="0" borderId="81" xfId="0" applyNumberFormat="1" applyFont="1" applyBorder="1">
      <alignment vertical="center"/>
    </xf>
    <xf numFmtId="38" fontId="13" fillId="0" borderId="82" xfId="0" applyNumberFormat="1" applyFont="1" applyBorder="1">
      <alignment vertical="center"/>
    </xf>
    <xf numFmtId="38" fontId="13" fillId="0" borderId="161" xfId="0" applyNumberFormat="1" applyFont="1" applyBorder="1">
      <alignment vertical="center"/>
    </xf>
    <xf numFmtId="38" fontId="13" fillId="0" borderId="164" xfId="0" applyNumberFormat="1" applyFont="1" applyBorder="1">
      <alignment vertical="center"/>
    </xf>
    <xf numFmtId="176" fontId="13" fillId="0" borderId="14" xfId="0" applyNumberFormat="1" applyFont="1" applyFill="1" applyBorder="1" applyAlignment="1">
      <alignment vertical="center"/>
    </xf>
    <xf numFmtId="176" fontId="13" fillId="0" borderId="110" xfId="0" applyNumberFormat="1" applyFont="1" applyFill="1" applyBorder="1" applyAlignment="1">
      <alignment vertical="center"/>
    </xf>
    <xf numFmtId="176" fontId="13" fillId="0" borderId="14" xfId="0" applyNumberFormat="1" applyFont="1" applyFill="1" applyBorder="1" applyAlignment="1">
      <alignment vertical="center" wrapText="1"/>
    </xf>
    <xf numFmtId="176" fontId="13" fillId="0" borderId="96" xfId="0" applyNumberFormat="1" applyFont="1" applyFill="1" applyBorder="1" applyAlignment="1">
      <alignment vertical="center"/>
    </xf>
    <xf numFmtId="176" fontId="13" fillId="0" borderId="111" xfId="0" applyNumberFormat="1" applyFont="1" applyFill="1" applyBorder="1" applyAlignment="1">
      <alignment vertical="center"/>
    </xf>
    <xf numFmtId="176" fontId="13" fillId="0" borderId="16" xfId="0" applyNumberFormat="1" applyFont="1" applyFill="1" applyBorder="1" applyAlignment="1">
      <alignment vertical="center" wrapText="1"/>
    </xf>
    <xf numFmtId="176" fontId="13" fillId="0" borderId="113" xfId="0" applyNumberFormat="1" applyFont="1" applyFill="1" applyBorder="1" applyAlignment="1">
      <alignment vertical="center"/>
    </xf>
    <xf numFmtId="0" fontId="6" fillId="0" borderId="159" xfId="0" applyFont="1" applyBorder="1">
      <alignment vertical="center"/>
    </xf>
    <xf numFmtId="0" fontId="6" fillId="0" borderId="159" xfId="0" applyFont="1" applyFill="1" applyBorder="1">
      <alignment vertical="center"/>
    </xf>
    <xf numFmtId="0" fontId="6" fillId="5" borderId="159" xfId="0" applyFont="1" applyFill="1" applyBorder="1">
      <alignment vertical="center"/>
    </xf>
    <xf numFmtId="0" fontId="6" fillId="0" borderId="12" xfId="0" applyFont="1" applyBorder="1">
      <alignment vertical="center"/>
    </xf>
    <xf numFmtId="0" fontId="6" fillId="5" borderId="12" xfId="0" applyFont="1" applyFill="1" applyBorder="1">
      <alignment vertical="center"/>
    </xf>
    <xf numFmtId="0" fontId="19" fillId="0" borderId="0" xfId="0" applyFont="1">
      <alignment vertical="center"/>
    </xf>
    <xf numFmtId="0" fontId="20" fillId="0" borderId="0" xfId="0" applyFont="1">
      <alignment vertical="center"/>
    </xf>
    <xf numFmtId="0" fontId="21" fillId="0" borderId="0" xfId="0" applyFont="1" applyAlignment="1">
      <alignment horizontal="right" vertical="center"/>
    </xf>
    <xf numFmtId="0" fontId="22" fillId="0" borderId="0" xfId="0" applyFont="1" applyAlignment="1">
      <alignment horizontal="center" vertical="center"/>
    </xf>
    <xf numFmtId="0" fontId="23" fillId="0" borderId="0" xfId="0" applyFont="1">
      <alignment vertical="center"/>
    </xf>
    <xf numFmtId="0" fontId="9" fillId="0" borderId="0" xfId="0" applyFont="1" applyBorder="1" applyAlignment="1">
      <alignment horizontal="center" vertical="center"/>
    </xf>
    <xf numFmtId="0" fontId="14" fillId="0" borderId="0" xfId="0" applyFont="1" applyBorder="1">
      <alignment vertical="center"/>
    </xf>
    <xf numFmtId="0" fontId="9" fillId="0" borderId="0" xfId="0" applyFont="1" applyBorder="1">
      <alignment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32"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6" fillId="0" borderId="0" xfId="0" applyFont="1" applyAlignment="1">
      <alignment horizontal="left" vertical="center" indent="1"/>
    </xf>
    <xf numFmtId="0" fontId="6" fillId="0" borderId="0" xfId="0" applyFont="1" applyFill="1" applyBorder="1" applyAlignment="1">
      <alignment horizontal="left" vertical="center"/>
    </xf>
    <xf numFmtId="0" fontId="6" fillId="0" borderId="0" xfId="0" applyFont="1" applyFill="1" applyBorder="1" applyAlignment="1">
      <alignment horizontal="left" vertical="center" indent="1"/>
    </xf>
    <xf numFmtId="0" fontId="13" fillId="0" borderId="0" xfId="0" applyFont="1" applyFill="1" applyBorder="1" applyAlignment="1">
      <alignment horizontal="left" vertical="center" indent="1"/>
    </xf>
    <xf numFmtId="0" fontId="0" fillId="0" borderId="0" xfId="0" applyFont="1" applyFill="1" applyBorder="1">
      <alignment vertical="center"/>
    </xf>
    <xf numFmtId="176" fontId="6" fillId="0" borderId="0" xfId="0" applyNumberFormat="1" applyFont="1" applyFill="1" applyBorder="1" applyAlignment="1">
      <alignment vertical="center"/>
    </xf>
    <xf numFmtId="0" fontId="9" fillId="0" borderId="0" xfId="0" applyFont="1" applyFill="1">
      <alignment vertical="center"/>
    </xf>
    <xf numFmtId="0" fontId="11" fillId="0" borderId="0" xfId="0" applyFont="1" applyFill="1" applyBorder="1" applyAlignment="1">
      <alignment vertical="center"/>
    </xf>
    <xf numFmtId="0" fontId="24" fillId="0" borderId="0" xfId="0" applyFont="1">
      <alignment vertical="center"/>
    </xf>
    <xf numFmtId="0" fontId="9" fillId="0" borderId="0" xfId="0" applyFont="1" applyBorder="1" applyAlignment="1">
      <alignment horizontal="center" vertical="center"/>
    </xf>
    <xf numFmtId="0" fontId="13" fillId="0" borderId="93" xfId="0" applyFont="1" applyBorder="1" applyAlignment="1">
      <alignment horizontal="center" vertical="center"/>
    </xf>
    <xf numFmtId="0" fontId="13" fillId="0" borderId="166" xfId="0" applyFont="1" applyBorder="1" applyAlignment="1">
      <alignment horizontal="center" vertical="center"/>
    </xf>
    <xf numFmtId="0" fontId="13" fillId="0" borderId="25" xfId="0" applyFont="1" applyBorder="1" applyAlignment="1">
      <alignment horizontal="center" vertic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1" xfId="0" applyFont="1" applyBorder="1" applyAlignment="1">
      <alignment horizontal="center" vertical="center"/>
    </xf>
    <xf numFmtId="0" fontId="11" fillId="0" borderId="3" xfId="0" applyFont="1" applyBorder="1" applyAlignment="1">
      <alignment vertical="center"/>
    </xf>
    <xf numFmtId="0" fontId="11" fillId="0" borderId="3" xfId="0" applyFont="1" applyBorder="1">
      <alignment vertical="center"/>
    </xf>
    <xf numFmtId="0" fontId="6" fillId="0" borderId="4" xfId="0" applyFont="1" applyBorder="1">
      <alignment vertical="center"/>
    </xf>
    <xf numFmtId="0" fontId="11" fillId="0" borderId="2" xfId="0" applyFont="1" applyBorder="1" applyAlignment="1">
      <alignment horizontal="left" vertical="center" indent="3"/>
    </xf>
    <xf numFmtId="38" fontId="24" fillId="0" borderId="37" xfId="1" applyFont="1" applyFill="1" applyBorder="1" applyAlignment="1">
      <alignment vertical="center" shrinkToFit="1"/>
    </xf>
    <xf numFmtId="38" fontId="24" fillId="0" borderId="38" xfId="1" applyFont="1" applyFill="1" applyBorder="1" applyAlignment="1">
      <alignment vertical="center" shrinkToFit="1"/>
    </xf>
    <xf numFmtId="38" fontId="24" fillId="0" borderId="59" xfId="1" applyFont="1" applyFill="1" applyBorder="1" applyAlignment="1">
      <alignment vertical="center" shrinkToFit="1"/>
    </xf>
    <xf numFmtId="38" fontId="24" fillId="0" borderId="62" xfId="1" applyFont="1" applyFill="1" applyBorder="1" applyAlignment="1">
      <alignment vertical="center" shrinkToFit="1"/>
    </xf>
    <xf numFmtId="38" fontId="24" fillId="0" borderId="39" xfId="1" applyFont="1" applyFill="1" applyBorder="1" applyAlignment="1">
      <alignment vertical="center" shrinkToFit="1"/>
    </xf>
    <xf numFmtId="176" fontId="24" fillId="0" borderId="59" xfId="0" applyNumberFormat="1" applyFont="1" applyFill="1" applyBorder="1" applyAlignment="1">
      <alignment vertical="center" shrinkToFit="1"/>
    </xf>
    <xf numFmtId="38" fontId="24" fillId="0" borderId="40" xfId="1" applyFont="1" applyFill="1" applyBorder="1" applyAlignment="1">
      <alignment vertical="center" shrinkToFit="1"/>
    </xf>
    <xf numFmtId="38" fontId="24" fillId="0" borderId="41" xfId="1" applyFont="1" applyFill="1" applyBorder="1" applyAlignment="1">
      <alignment vertical="center" shrinkToFit="1"/>
    </xf>
    <xf numFmtId="38" fontId="24" fillId="0" borderId="60" xfId="1" applyFont="1" applyFill="1" applyBorder="1" applyAlignment="1">
      <alignment vertical="center" shrinkToFit="1"/>
    </xf>
    <xf numFmtId="38" fontId="24" fillId="0" borderId="63" xfId="1" applyFont="1" applyFill="1" applyBorder="1" applyAlignment="1">
      <alignment vertical="center" shrinkToFit="1"/>
    </xf>
    <xf numFmtId="38" fontId="24" fillId="0" borderId="42" xfId="1" applyFont="1" applyFill="1" applyBorder="1" applyAlignment="1">
      <alignment vertical="center" shrinkToFit="1"/>
    </xf>
    <xf numFmtId="176" fontId="24" fillId="0" borderId="60" xfId="0" applyNumberFormat="1" applyFont="1" applyFill="1" applyBorder="1" applyAlignment="1">
      <alignment vertical="center" shrinkToFit="1"/>
    </xf>
    <xf numFmtId="38" fontId="24" fillId="0" borderId="43" xfId="1" applyFont="1" applyBorder="1" applyAlignment="1">
      <alignment vertical="center" shrinkToFit="1"/>
    </xf>
    <xf numFmtId="38" fontId="24" fillId="0" borderId="44" xfId="1" applyFont="1" applyBorder="1" applyAlignment="1">
      <alignment vertical="center" shrinkToFit="1"/>
    </xf>
    <xf numFmtId="38" fontId="24" fillId="0" borderId="68" xfId="1" applyFont="1" applyBorder="1" applyAlignment="1">
      <alignment vertical="center" shrinkToFit="1"/>
    </xf>
    <xf numFmtId="38" fontId="24" fillId="0" borderId="69" xfId="1" applyFont="1" applyBorder="1" applyAlignment="1">
      <alignment vertical="center" shrinkToFit="1"/>
    </xf>
    <xf numFmtId="38" fontId="24" fillId="0" borderId="45" xfId="1" applyFont="1" applyBorder="1" applyAlignment="1">
      <alignment vertical="center" shrinkToFit="1"/>
    </xf>
    <xf numFmtId="38" fontId="24" fillId="0" borderId="43" xfId="1" applyFont="1" applyFill="1" applyBorder="1" applyAlignment="1">
      <alignment vertical="center" shrinkToFit="1"/>
    </xf>
    <xf numFmtId="176" fontId="24" fillId="0" borderId="68" xfId="0" applyNumberFormat="1" applyFont="1" applyFill="1" applyBorder="1" applyAlignment="1">
      <alignment vertical="center" shrinkToFit="1"/>
    </xf>
    <xf numFmtId="38" fontId="24" fillId="0" borderId="46" xfId="1" applyFont="1" applyBorder="1" applyAlignment="1">
      <alignment vertical="center" shrinkToFit="1"/>
    </xf>
    <xf numFmtId="38" fontId="24" fillId="0" borderId="47" xfId="1" applyFont="1" applyBorder="1" applyAlignment="1">
      <alignment vertical="center" shrinkToFit="1"/>
    </xf>
    <xf numFmtId="38" fontId="24" fillId="0" borderId="70" xfId="1" applyFont="1" applyBorder="1" applyAlignment="1">
      <alignment vertical="center" shrinkToFit="1"/>
    </xf>
    <xf numFmtId="38" fontId="24" fillId="0" borderId="71" xfId="1" applyFont="1" applyBorder="1" applyAlignment="1">
      <alignment vertical="center" shrinkToFit="1"/>
    </xf>
    <xf numFmtId="38" fontId="24" fillId="0" borderId="48" xfId="1" applyFont="1" applyBorder="1" applyAlignment="1">
      <alignment vertical="center" shrinkToFit="1"/>
    </xf>
    <xf numFmtId="38" fontId="24" fillId="0" borderId="46" xfId="1" applyFont="1" applyFill="1" applyBorder="1" applyAlignment="1">
      <alignment vertical="center" shrinkToFit="1"/>
    </xf>
    <xf numFmtId="176" fontId="24" fillId="0" borderId="70" xfId="0" applyNumberFormat="1" applyFont="1" applyFill="1" applyBorder="1" applyAlignment="1">
      <alignment vertical="center" shrinkToFit="1"/>
    </xf>
    <xf numFmtId="38" fontId="24" fillId="0" borderId="55" xfId="1" applyFont="1" applyFill="1" applyBorder="1" applyAlignment="1">
      <alignment vertical="center" shrinkToFit="1"/>
    </xf>
    <xf numFmtId="38" fontId="24" fillId="0" borderId="56" xfId="1" applyFont="1" applyFill="1" applyBorder="1" applyAlignment="1">
      <alignment vertical="center" shrinkToFit="1"/>
    </xf>
    <xf numFmtId="38" fontId="24" fillId="0" borderId="65" xfId="1" applyFont="1" applyFill="1" applyBorder="1" applyAlignment="1">
      <alignment vertical="center" shrinkToFit="1"/>
    </xf>
    <xf numFmtId="38" fontId="24" fillId="0" borderId="66" xfId="1" applyFont="1" applyFill="1" applyBorder="1" applyAlignment="1">
      <alignment vertical="center" shrinkToFit="1"/>
    </xf>
    <xf numFmtId="38" fontId="24" fillId="0" borderId="57" xfId="1" applyFont="1" applyFill="1" applyBorder="1" applyAlignment="1">
      <alignment vertical="center" shrinkToFit="1"/>
    </xf>
    <xf numFmtId="176" fontId="24" fillId="0" borderId="65" xfId="0" applyNumberFormat="1" applyFont="1" applyFill="1" applyBorder="1" applyAlignment="1">
      <alignment vertical="center" shrinkToFit="1"/>
    </xf>
    <xf numFmtId="38" fontId="24" fillId="0" borderId="52" xfId="1" applyFont="1" applyBorder="1" applyAlignment="1">
      <alignment vertical="center" shrinkToFit="1"/>
    </xf>
    <xf numFmtId="38" fontId="24" fillId="0" borderId="53" xfId="1" applyFont="1" applyBorder="1" applyAlignment="1">
      <alignment vertical="center" shrinkToFit="1"/>
    </xf>
    <xf numFmtId="38" fontId="24" fillId="0" borderId="61" xfId="1" applyFont="1" applyBorder="1" applyAlignment="1">
      <alignment vertical="center" shrinkToFit="1"/>
    </xf>
    <xf numFmtId="38" fontId="24" fillId="0" borderId="64" xfId="1" applyFont="1" applyBorder="1" applyAlignment="1">
      <alignment vertical="center" shrinkToFit="1"/>
    </xf>
    <xf numFmtId="38" fontId="24" fillId="0" borderId="54" xfId="1" applyFont="1" applyBorder="1" applyAlignment="1">
      <alignment vertical="center" shrinkToFit="1"/>
    </xf>
    <xf numFmtId="38" fontId="24" fillId="0" borderId="52" xfId="1" applyFont="1" applyFill="1" applyBorder="1" applyAlignment="1">
      <alignment vertical="center" shrinkToFit="1"/>
    </xf>
    <xf numFmtId="176" fontId="24" fillId="0" borderId="61" xfId="0" applyNumberFormat="1" applyFont="1" applyFill="1" applyBorder="1" applyAlignment="1">
      <alignment vertical="center" shrinkToFit="1"/>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17" xfId="0" applyFont="1" applyBorder="1" applyAlignment="1">
      <alignment horizontal="center" vertical="center"/>
    </xf>
    <xf numFmtId="38" fontId="24" fillId="2" borderId="37" xfId="1" applyFont="1" applyFill="1" applyBorder="1" applyAlignment="1">
      <alignment vertical="center" shrinkToFit="1"/>
    </xf>
    <xf numFmtId="38" fontId="24" fillId="2" borderId="38" xfId="1" applyFont="1" applyFill="1" applyBorder="1" applyAlignment="1">
      <alignment vertical="center" shrinkToFit="1"/>
    </xf>
    <xf numFmtId="38" fontId="24" fillId="2" borderId="39" xfId="1" applyFont="1" applyFill="1" applyBorder="1" applyAlignment="1">
      <alignment vertical="center" shrinkToFit="1"/>
    </xf>
    <xf numFmtId="38" fontId="24" fillId="0" borderId="14" xfId="1" applyFont="1" applyFill="1" applyBorder="1" applyAlignment="1">
      <alignment vertical="center" shrinkToFit="1"/>
    </xf>
    <xf numFmtId="38" fontId="24" fillId="0" borderId="15" xfId="1" applyFont="1" applyFill="1" applyBorder="1" applyAlignment="1">
      <alignment vertical="center" shrinkToFit="1"/>
    </xf>
    <xf numFmtId="176" fontId="24" fillId="0" borderId="43" xfId="1" applyNumberFormat="1" applyFont="1" applyFill="1" applyBorder="1" applyAlignment="1">
      <alignment vertical="center" shrinkToFit="1"/>
    </xf>
    <xf numFmtId="176" fontId="24" fillId="0" borderId="44" xfId="1" applyNumberFormat="1" applyFont="1" applyFill="1" applyBorder="1" applyAlignment="1">
      <alignment vertical="center" shrinkToFit="1"/>
    </xf>
    <xf numFmtId="176" fontId="24" fillId="0" borderId="68" xfId="1" applyNumberFormat="1" applyFont="1" applyFill="1" applyBorder="1" applyAlignment="1">
      <alignment vertical="center" shrinkToFit="1"/>
    </xf>
    <xf numFmtId="176" fontId="24" fillId="0" borderId="69" xfId="1" applyNumberFormat="1" applyFont="1" applyFill="1" applyBorder="1" applyAlignment="1">
      <alignment vertical="center" shrinkToFit="1"/>
    </xf>
    <xf numFmtId="176" fontId="24" fillId="0" borderId="45" xfId="1" applyNumberFormat="1" applyFont="1" applyFill="1" applyBorder="1" applyAlignment="1">
      <alignment vertical="center" shrinkToFit="1"/>
    </xf>
    <xf numFmtId="176" fontId="24" fillId="0" borderId="27" xfId="1" applyNumberFormat="1" applyFont="1" applyFill="1" applyBorder="1" applyAlignment="1">
      <alignment vertical="center" shrinkToFit="1"/>
    </xf>
    <xf numFmtId="176" fontId="24" fillId="0" borderId="46" xfId="1" applyNumberFormat="1" applyFont="1" applyFill="1" applyBorder="1" applyAlignment="1">
      <alignment vertical="center" shrinkToFit="1"/>
    </xf>
    <xf numFmtId="176" fontId="24" fillId="0" borderId="47" xfId="1" applyNumberFormat="1" applyFont="1" applyFill="1" applyBorder="1" applyAlignment="1">
      <alignment vertical="center" shrinkToFit="1"/>
    </xf>
    <xf numFmtId="176" fontId="24" fillId="0" borderId="70" xfId="1" applyNumberFormat="1" applyFont="1" applyFill="1" applyBorder="1" applyAlignment="1">
      <alignment vertical="center" shrinkToFit="1"/>
    </xf>
    <xf numFmtId="176" fontId="24" fillId="0" borderId="71" xfId="1" applyNumberFormat="1" applyFont="1" applyFill="1" applyBorder="1" applyAlignment="1">
      <alignment vertical="center" shrinkToFit="1"/>
    </xf>
    <xf numFmtId="176" fontId="24" fillId="0" borderId="48" xfId="1" applyNumberFormat="1" applyFont="1" applyFill="1" applyBorder="1" applyAlignment="1">
      <alignment vertical="center" shrinkToFit="1"/>
    </xf>
    <xf numFmtId="176" fontId="24" fillId="0" borderId="28" xfId="1" applyNumberFormat="1" applyFont="1" applyFill="1" applyBorder="1" applyAlignment="1">
      <alignment vertical="center" shrinkToFit="1"/>
    </xf>
    <xf numFmtId="38" fontId="24" fillId="0" borderId="96" xfId="1" applyFont="1" applyFill="1" applyBorder="1" applyAlignment="1">
      <alignment vertical="center" shrinkToFit="1"/>
    </xf>
    <xf numFmtId="176" fontId="24" fillId="0" borderId="19" xfId="1" applyNumberFormat="1" applyFont="1" applyFill="1" applyBorder="1" applyAlignment="1">
      <alignment vertical="center" shrinkToFit="1"/>
    </xf>
    <xf numFmtId="0" fontId="6" fillId="0" borderId="0" xfId="0" applyFont="1" applyFill="1" applyBorder="1" applyAlignment="1">
      <alignment horizontal="right" vertical="center"/>
    </xf>
    <xf numFmtId="0" fontId="6" fillId="0" borderId="58" xfId="0" applyFont="1" applyBorder="1" applyAlignment="1">
      <alignment horizontal="center" vertical="center"/>
    </xf>
    <xf numFmtId="0" fontId="6" fillId="0" borderId="12" xfId="0" applyFont="1" applyBorder="1" applyAlignment="1">
      <alignment horizontal="center" vertical="center"/>
    </xf>
    <xf numFmtId="38" fontId="24" fillId="0" borderId="50" xfId="1" applyFont="1" applyFill="1" applyBorder="1" applyAlignment="1">
      <alignment vertical="center" shrinkToFit="1"/>
    </xf>
    <xf numFmtId="38" fontId="24" fillId="0" borderId="94" xfId="1" applyFont="1" applyFill="1" applyBorder="1" applyAlignment="1">
      <alignment vertical="center" shrinkToFit="1"/>
    </xf>
    <xf numFmtId="0" fontId="27" fillId="4" borderId="9"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17" xfId="0" applyFont="1" applyFill="1" applyBorder="1" applyAlignment="1">
      <alignment horizontal="center" vertical="center"/>
    </xf>
    <xf numFmtId="0" fontId="21" fillId="0" borderId="0" xfId="0" applyFont="1" applyAlignment="1"/>
    <xf numFmtId="38" fontId="24" fillId="0" borderId="97" xfId="1" applyFont="1" applyFill="1" applyBorder="1" applyAlignment="1">
      <alignment vertical="center" shrinkToFit="1"/>
    </xf>
    <xf numFmtId="38" fontId="24" fillId="0" borderId="116" xfId="1" applyFont="1" applyFill="1" applyBorder="1" applyAlignment="1">
      <alignment vertical="center" shrinkToFit="1"/>
    </xf>
    <xf numFmtId="182" fontId="24" fillId="0" borderId="14" xfId="2" applyNumberFormat="1" applyFont="1" applyFill="1" applyBorder="1" applyAlignment="1">
      <alignment vertical="center" shrinkToFit="1"/>
    </xf>
    <xf numFmtId="38" fontId="24" fillId="0" borderId="114" xfId="1" applyFont="1" applyFill="1" applyBorder="1" applyAlignment="1">
      <alignment vertical="center" shrinkToFit="1"/>
    </xf>
    <xf numFmtId="38" fontId="24" fillId="0" borderId="115" xfId="1" applyFont="1" applyFill="1" applyBorder="1" applyAlignment="1">
      <alignment vertical="center" shrinkToFit="1"/>
    </xf>
    <xf numFmtId="182" fontId="24" fillId="0" borderId="96" xfId="2" applyNumberFormat="1" applyFont="1" applyFill="1" applyBorder="1" applyAlignment="1">
      <alignment vertical="center" shrinkToFit="1"/>
    </xf>
    <xf numFmtId="38" fontId="26" fillId="0" borderId="56" xfId="1" applyFont="1" applyFill="1" applyBorder="1" applyAlignment="1">
      <alignment vertical="center" shrinkToFit="1"/>
    </xf>
    <xf numFmtId="38" fontId="26" fillId="0" borderId="65" xfId="1" applyFont="1" applyFill="1" applyBorder="1" applyAlignment="1">
      <alignment vertical="center" shrinkToFit="1"/>
    </xf>
    <xf numFmtId="38" fontId="26" fillId="0" borderId="114" xfId="1" applyFont="1" applyFill="1" applyBorder="1" applyAlignment="1">
      <alignment vertical="center" shrinkToFit="1"/>
    </xf>
    <xf numFmtId="38" fontId="26" fillId="0" borderId="115" xfId="1" applyFont="1" applyFill="1" applyBorder="1" applyAlignment="1">
      <alignment vertical="center" shrinkToFit="1"/>
    </xf>
    <xf numFmtId="38" fontId="24" fillId="0" borderId="98" xfId="1" applyFont="1" applyFill="1" applyBorder="1" applyAlignment="1">
      <alignment vertical="center" shrinkToFit="1"/>
    </xf>
    <xf numFmtId="38" fontId="24" fillId="0" borderId="117" xfId="1" applyFont="1" applyFill="1" applyBorder="1" applyAlignment="1">
      <alignment vertical="center" shrinkToFit="1"/>
    </xf>
    <xf numFmtId="182" fontId="24" fillId="0" borderId="15" xfId="2" applyNumberFormat="1" applyFont="1" applyFill="1" applyBorder="1" applyAlignment="1">
      <alignment vertical="center" shrinkToFit="1"/>
    </xf>
    <xf numFmtId="38" fontId="24" fillId="0" borderId="53" xfId="1" applyFont="1" applyFill="1" applyBorder="1" applyAlignment="1">
      <alignment vertical="center" shrinkToFit="1"/>
    </xf>
    <xf numFmtId="38" fontId="24" fillId="0" borderId="61" xfId="1" applyFont="1" applyFill="1" applyBorder="1" applyAlignment="1">
      <alignment vertical="center" shrinkToFit="1"/>
    </xf>
    <xf numFmtId="38" fontId="24" fillId="0" borderId="99" xfId="1" applyFont="1" applyFill="1" applyBorder="1" applyAlignment="1">
      <alignment vertical="center" shrinkToFit="1"/>
    </xf>
    <xf numFmtId="38" fontId="24" fillId="0" borderId="118" xfId="1" applyFont="1" applyFill="1" applyBorder="1" applyAlignment="1">
      <alignment vertical="center" shrinkToFit="1"/>
    </xf>
    <xf numFmtId="182" fontId="24" fillId="0" borderId="19" xfId="2" applyNumberFormat="1" applyFont="1" applyFill="1" applyBorder="1" applyAlignment="1">
      <alignment vertical="center" shrinkToFit="1"/>
    </xf>
    <xf numFmtId="38" fontId="24" fillId="2" borderId="97" xfId="1" applyFont="1" applyFill="1" applyBorder="1" applyAlignment="1">
      <alignment vertical="center" shrinkToFit="1"/>
    </xf>
    <xf numFmtId="38" fontId="24" fillId="2" borderId="116" xfId="1" applyFont="1" applyFill="1" applyBorder="1" applyAlignment="1">
      <alignment vertical="center" shrinkToFit="1"/>
    </xf>
    <xf numFmtId="38" fontId="24" fillId="2" borderId="55" xfId="1" applyFont="1" applyFill="1" applyBorder="1" applyAlignment="1">
      <alignment vertical="center" shrinkToFit="1"/>
    </xf>
    <xf numFmtId="38" fontId="24" fillId="2" borderId="56" xfId="1" applyFont="1" applyFill="1" applyBorder="1" applyAlignment="1">
      <alignment vertical="center" shrinkToFit="1"/>
    </xf>
    <xf numFmtId="38" fontId="24" fillId="2" borderId="114" xfId="1" applyFont="1" applyFill="1" applyBorder="1" applyAlignment="1">
      <alignment vertical="center" shrinkToFit="1"/>
    </xf>
    <xf numFmtId="182" fontId="24" fillId="0" borderId="14" xfId="1" applyNumberFormat="1" applyFont="1" applyFill="1" applyBorder="1" applyAlignment="1">
      <alignment vertical="center" shrinkToFit="1"/>
    </xf>
    <xf numFmtId="182" fontId="24" fillId="0" borderId="96" xfId="1" applyNumberFormat="1" applyFont="1" applyFill="1" applyBorder="1" applyAlignment="1">
      <alignment vertical="center" shrinkToFit="1"/>
    </xf>
    <xf numFmtId="38" fontId="24" fillId="2" borderId="55" xfId="1" applyFont="1" applyFill="1" applyBorder="1" applyAlignment="1">
      <alignment horizontal="center" vertical="center" shrinkToFit="1"/>
    </xf>
    <xf numFmtId="38" fontId="24" fillId="2" borderId="56" xfId="1" applyFont="1" applyFill="1" applyBorder="1" applyAlignment="1">
      <alignment horizontal="center" vertical="center" shrinkToFit="1"/>
    </xf>
    <xf numFmtId="182" fontId="24" fillId="0" borderId="15" xfId="1" applyNumberFormat="1" applyFont="1" applyFill="1" applyBorder="1" applyAlignment="1">
      <alignment vertical="center" shrinkToFit="1"/>
    </xf>
    <xf numFmtId="38" fontId="24" fillId="0" borderId="118" xfId="1" applyFont="1" applyBorder="1" applyAlignment="1">
      <alignment vertical="center" shrinkToFit="1"/>
    </xf>
    <xf numFmtId="182" fontId="24" fillId="0" borderId="19" xfId="1" applyNumberFormat="1" applyFont="1" applyFill="1" applyBorder="1" applyAlignment="1">
      <alignment vertical="center" shrinkToFit="1"/>
    </xf>
    <xf numFmtId="38" fontId="24" fillId="2" borderId="114" xfId="1" applyFont="1" applyFill="1" applyBorder="1" applyAlignment="1">
      <alignment horizontal="center" vertical="center" shrinkToFit="1"/>
    </xf>
    <xf numFmtId="38" fontId="24" fillId="0" borderId="99" xfId="1" applyFont="1" applyBorder="1" applyAlignment="1">
      <alignment vertical="center" shrinkToFit="1"/>
    </xf>
    <xf numFmtId="0" fontId="10" fillId="0" borderId="0" xfId="0" applyFont="1" applyAlignment="1">
      <alignment horizontal="center" vertical="center"/>
    </xf>
    <xf numFmtId="0" fontId="22" fillId="0" borderId="0" xfId="0" applyFont="1">
      <alignment vertical="center"/>
    </xf>
    <xf numFmtId="178" fontId="6" fillId="0" borderId="81" xfId="1" applyNumberFormat="1" applyFont="1" applyFill="1" applyBorder="1" applyAlignment="1">
      <alignment vertical="center" shrinkToFit="1"/>
    </xf>
    <xf numFmtId="38" fontId="24" fillId="2" borderId="37" xfId="1" applyFont="1" applyFill="1" applyBorder="1">
      <alignment vertical="center"/>
    </xf>
    <xf numFmtId="38" fontId="24" fillId="2" borderId="38" xfId="1" applyFont="1" applyFill="1" applyBorder="1" applyAlignment="1">
      <alignment horizontal="center" vertical="center"/>
    </xf>
    <xf numFmtId="38" fontId="24" fillId="2" borderId="38" xfId="1" applyFont="1" applyFill="1" applyBorder="1">
      <alignment vertical="center"/>
    </xf>
    <xf numFmtId="38" fontId="24" fillId="2" borderId="39" xfId="1" applyFont="1" applyFill="1" applyBorder="1">
      <alignment vertical="center"/>
    </xf>
    <xf numFmtId="38" fontId="24" fillId="0" borderId="14" xfId="1" applyFont="1" applyBorder="1">
      <alignment vertical="center"/>
    </xf>
    <xf numFmtId="38" fontId="24" fillId="2" borderId="80" xfId="1" applyFont="1" applyFill="1" applyBorder="1">
      <alignment vertical="center"/>
    </xf>
    <xf numFmtId="38" fontId="24" fillId="2" borderId="81" xfId="1" applyFont="1" applyFill="1" applyBorder="1">
      <alignment vertical="center"/>
    </xf>
    <xf numFmtId="38" fontId="24" fillId="2" borderId="82" xfId="1" applyFont="1" applyFill="1" applyBorder="1">
      <alignment vertical="center"/>
    </xf>
    <xf numFmtId="38" fontId="24" fillId="0" borderId="110" xfId="1" applyFont="1" applyBorder="1">
      <alignment vertical="center"/>
    </xf>
    <xf numFmtId="38" fontId="24" fillId="0" borderId="113" xfId="1" applyFont="1" applyBorder="1">
      <alignment vertical="center"/>
    </xf>
    <xf numFmtId="0" fontId="6" fillId="0" borderId="102" xfId="0" applyFont="1" applyBorder="1" applyAlignment="1">
      <alignment horizontal="center" vertical="center"/>
    </xf>
    <xf numFmtId="176" fontId="6" fillId="0" borderId="0" xfId="0" applyNumberFormat="1" applyFont="1">
      <alignment vertical="center"/>
    </xf>
    <xf numFmtId="184" fontId="6" fillId="0" borderId="0" xfId="1" applyNumberFormat="1" applyFont="1">
      <alignment vertical="center"/>
    </xf>
    <xf numFmtId="0" fontId="6" fillId="3" borderId="89" xfId="0" applyFont="1" applyFill="1" applyBorder="1" applyAlignment="1">
      <alignment horizontal="center" vertical="center" shrinkToFit="1"/>
    </xf>
    <xf numFmtId="38" fontId="25" fillId="0" borderId="37" xfId="1" applyFont="1" applyFill="1" applyBorder="1" applyAlignment="1">
      <alignment vertical="center" shrinkToFit="1"/>
    </xf>
    <xf numFmtId="38" fontId="25" fillId="0" borderId="38" xfId="1" applyFont="1" applyFill="1" applyBorder="1" applyAlignment="1">
      <alignment vertical="center" shrinkToFit="1"/>
    </xf>
    <xf numFmtId="38" fontId="25" fillId="0" borderId="59" xfId="1" applyFont="1" applyFill="1" applyBorder="1" applyAlignment="1">
      <alignment vertical="center" shrinkToFit="1"/>
    </xf>
    <xf numFmtId="38" fontId="25" fillId="0" borderId="62" xfId="1" applyFont="1" applyFill="1" applyBorder="1" applyAlignment="1">
      <alignment vertical="center" shrinkToFit="1"/>
    </xf>
    <xf numFmtId="38" fontId="25" fillId="0" borderId="39" xfId="1" applyFont="1" applyFill="1" applyBorder="1" applyAlignment="1">
      <alignment vertical="center" shrinkToFit="1"/>
    </xf>
    <xf numFmtId="38" fontId="25" fillId="0" borderId="157" xfId="1" applyFont="1" applyBorder="1" applyAlignment="1">
      <alignment vertical="center" shrinkToFit="1"/>
    </xf>
    <xf numFmtId="38" fontId="25" fillId="0" borderId="158" xfId="1" applyFont="1" applyFill="1" applyBorder="1" applyAlignment="1">
      <alignment vertical="center" shrinkToFit="1"/>
    </xf>
    <xf numFmtId="176" fontId="25" fillId="0" borderId="59" xfId="0" applyNumberFormat="1" applyFont="1" applyFill="1" applyBorder="1" applyAlignment="1">
      <alignment horizontal="center" vertical="center" shrinkToFit="1"/>
    </xf>
    <xf numFmtId="38" fontId="25" fillId="0" borderId="55" xfId="1" applyFont="1" applyFill="1" applyBorder="1" applyAlignment="1">
      <alignment vertical="center" shrinkToFit="1"/>
    </xf>
    <xf numFmtId="38" fontId="25" fillId="0" borderId="56" xfId="1" applyFont="1" applyFill="1" applyBorder="1" applyAlignment="1">
      <alignment vertical="center" shrinkToFit="1"/>
    </xf>
    <xf numFmtId="38" fontId="25" fillId="0" borderId="65" xfId="1" applyFont="1" applyFill="1" applyBorder="1" applyAlignment="1">
      <alignment vertical="center" shrinkToFit="1"/>
    </xf>
    <xf numFmtId="38" fontId="25" fillId="0" borderId="66" xfId="1" applyFont="1" applyFill="1" applyBorder="1" applyAlignment="1">
      <alignment vertical="center" shrinkToFit="1"/>
    </xf>
    <xf numFmtId="38" fontId="25" fillId="0" borderId="57" xfId="1" applyFont="1" applyFill="1" applyBorder="1" applyAlignment="1">
      <alignment vertical="center" shrinkToFit="1"/>
    </xf>
    <xf numFmtId="38" fontId="25" fillId="0" borderId="155" xfId="1" applyFont="1" applyBorder="1" applyAlignment="1">
      <alignment vertical="center" shrinkToFit="1"/>
    </xf>
    <xf numFmtId="38" fontId="25" fillId="0" borderId="156" xfId="1" applyFont="1" applyFill="1" applyBorder="1" applyAlignment="1">
      <alignment vertical="center" shrinkToFit="1"/>
    </xf>
    <xf numFmtId="176" fontId="25" fillId="0" borderId="65" xfId="0" applyNumberFormat="1" applyFont="1" applyFill="1" applyBorder="1" applyAlignment="1">
      <alignment horizontal="center" vertical="center" shrinkToFit="1"/>
    </xf>
    <xf numFmtId="38" fontId="25" fillId="0" borderId="80" xfId="1" applyFont="1" applyFill="1" applyBorder="1" applyAlignment="1">
      <alignment vertical="center" shrinkToFit="1"/>
    </xf>
    <xf numFmtId="38" fontId="25" fillId="0" borderId="81" xfId="1" applyFont="1" applyFill="1" applyBorder="1" applyAlignment="1">
      <alignment vertical="center" shrinkToFit="1"/>
    </xf>
    <xf numFmtId="38" fontId="25" fillId="0" borderId="108" xfId="1" applyFont="1" applyFill="1" applyBorder="1" applyAlignment="1">
      <alignment vertical="center" shrinkToFit="1"/>
    </xf>
    <xf numFmtId="38" fontId="25" fillId="0" borderId="124" xfId="1" applyFont="1" applyFill="1" applyBorder="1" applyAlignment="1">
      <alignment vertical="center" shrinkToFit="1"/>
    </xf>
    <xf numFmtId="38" fontId="25" fillId="0" borderId="82" xfId="1" applyFont="1" applyFill="1" applyBorder="1" applyAlignment="1">
      <alignment vertical="center" shrinkToFit="1"/>
    </xf>
    <xf numFmtId="38" fontId="25" fillId="0" borderId="172" xfId="1" applyFont="1" applyBorder="1" applyAlignment="1">
      <alignment vertical="center" shrinkToFit="1"/>
    </xf>
    <xf numFmtId="38" fontId="25" fillId="0" borderId="173" xfId="1" applyFont="1" applyFill="1" applyBorder="1" applyAlignment="1">
      <alignment vertical="center" shrinkToFit="1"/>
    </xf>
    <xf numFmtId="176" fontId="25" fillId="0" borderId="108" xfId="0" applyNumberFormat="1" applyFont="1" applyFill="1" applyBorder="1" applyAlignment="1">
      <alignment horizontal="center" vertical="center" shrinkToFit="1"/>
    </xf>
    <xf numFmtId="38" fontId="25" fillId="0" borderId="77" xfId="1" applyFont="1" applyFill="1" applyBorder="1" applyAlignment="1">
      <alignment vertical="center" shrinkToFit="1"/>
    </xf>
    <xf numFmtId="38" fontId="25" fillId="0" borderId="78" xfId="1" applyFont="1" applyFill="1" applyBorder="1" applyAlignment="1">
      <alignment vertical="center" shrinkToFit="1"/>
    </xf>
    <xf numFmtId="38" fontId="25" fillId="0" borderId="174" xfId="1" applyFont="1" applyFill="1" applyBorder="1" applyAlignment="1">
      <alignment vertical="center" shrinkToFit="1"/>
    </xf>
    <xf numFmtId="38" fontId="25" fillId="0" borderId="175" xfId="1" applyFont="1" applyFill="1" applyBorder="1" applyAlignment="1">
      <alignment vertical="center" shrinkToFit="1"/>
    </xf>
    <xf numFmtId="38" fontId="25" fillId="0" borderId="79" xfId="1" applyFont="1" applyFill="1" applyBorder="1" applyAlignment="1">
      <alignment vertical="center" shrinkToFit="1"/>
    </xf>
    <xf numFmtId="38" fontId="25" fillId="0" borderId="176" xfId="1" applyFont="1" applyBorder="1" applyAlignment="1">
      <alignment vertical="center" shrinkToFit="1"/>
    </xf>
    <xf numFmtId="38" fontId="25" fillId="0" borderId="177" xfId="1" applyFont="1" applyFill="1" applyBorder="1" applyAlignment="1">
      <alignment vertical="center" shrinkToFit="1"/>
    </xf>
    <xf numFmtId="38" fontId="25" fillId="0" borderId="160" xfId="1" applyFont="1" applyFill="1" applyBorder="1" applyAlignment="1">
      <alignment vertical="center" shrinkToFit="1"/>
    </xf>
    <xf numFmtId="38" fontId="25" fillId="0" borderId="161" xfId="1" applyFont="1" applyFill="1" applyBorder="1" applyAlignment="1">
      <alignment vertical="center" shrinkToFit="1"/>
    </xf>
    <xf numFmtId="38" fontId="25" fillId="0" borderId="162" xfId="1" applyFont="1" applyFill="1" applyBorder="1" applyAlignment="1">
      <alignment vertical="center" shrinkToFit="1"/>
    </xf>
    <xf numFmtId="38" fontId="25" fillId="0" borderId="163" xfId="1" applyFont="1" applyFill="1" applyBorder="1" applyAlignment="1">
      <alignment vertical="center" shrinkToFit="1"/>
    </xf>
    <xf numFmtId="38" fontId="25" fillId="0" borderId="164" xfId="1" applyFont="1" applyFill="1" applyBorder="1" applyAlignment="1">
      <alignment vertical="center" shrinkToFit="1"/>
    </xf>
    <xf numFmtId="38" fontId="25" fillId="0" borderId="165" xfId="1" applyFont="1" applyFill="1" applyBorder="1" applyAlignment="1">
      <alignment vertical="center" shrinkToFit="1"/>
    </xf>
    <xf numFmtId="38" fontId="25" fillId="0" borderId="167" xfId="1" applyFont="1" applyFill="1" applyBorder="1" applyAlignment="1">
      <alignment vertical="center" shrinkToFit="1"/>
    </xf>
    <xf numFmtId="38" fontId="25" fillId="0" borderId="168" xfId="1" applyFont="1" applyFill="1" applyBorder="1" applyAlignment="1">
      <alignment vertical="center" shrinkToFit="1"/>
    </xf>
    <xf numFmtId="38" fontId="25" fillId="0" borderId="169" xfId="1" applyFont="1" applyFill="1" applyBorder="1" applyAlignment="1">
      <alignment vertical="center" shrinkToFit="1"/>
    </xf>
    <xf numFmtId="38" fontId="25" fillId="0" borderId="170" xfId="1" applyFont="1" applyFill="1" applyBorder="1" applyAlignment="1">
      <alignment vertical="center" shrinkToFit="1"/>
    </xf>
    <xf numFmtId="38" fontId="25" fillId="0" borderId="171" xfId="1" applyFont="1" applyFill="1" applyBorder="1" applyAlignment="1">
      <alignment vertical="center" shrinkToFit="1"/>
    </xf>
    <xf numFmtId="0" fontId="13" fillId="0" borderId="159" xfId="0" applyFont="1" applyBorder="1" applyAlignment="1">
      <alignment horizontal="center" vertical="center"/>
    </xf>
    <xf numFmtId="38" fontId="24" fillId="0" borderId="127" xfId="1" applyFont="1" applyFill="1" applyBorder="1" applyAlignment="1">
      <alignment vertical="center" shrinkToFit="1"/>
    </xf>
    <xf numFmtId="38" fontId="24" fillId="0" borderId="128" xfId="1" applyFont="1" applyFill="1" applyBorder="1" applyAlignment="1">
      <alignment vertical="center" shrinkToFit="1"/>
    </xf>
    <xf numFmtId="38" fontId="24" fillId="0" borderId="134" xfId="1" applyFont="1" applyFill="1" applyBorder="1" applyAlignment="1">
      <alignment vertical="center" shrinkToFit="1"/>
    </xf>
    <xf numFmtId="38" fontId="24" fillId="0" borderId="129" xfId="1" applyFont="1" applyFill="1" applyBorder="1" applyAlignment="1">
      <alignment vertical="center" shrinkToFit="1"/>
    </xf>
    <xf numFmtId="38" fontId="24" fillId="0" borderId="138" xfId="1" applyFont="1" applyBorder="1" applyAlignment="1">
      <alignment vertical="center" shrinkToFit="1"/>
    </xf>
    <xf numFmtId="38" fontId="24" fillId="0" borderId="144" xfId="1" applyFont="1" applyFill="1" applyBorder="1" applyAlignment="1">
      <alignment horizontal="center" vertical="center" shrinkToFit="1"/>
    </xf>
    <xf numFmtId="176" fontId="24" fillId="0" borderId="134" xfId="0" applyNumberFormat="1" applyFont="1" applyFill="1" applyBorder="1" applyAlignment="1">
      <alignment horizontal="center" vertical="center" shrinkToFit="1"/>
    </xf>
    <xf numFmtId="38" fontId="24" fillId="0" borderId="44" xfId="1" applyFont="1" applyFill="1" applyBorder="1" applyAlignment="1">
      <alignment vertical="center" shrinkToFit="1"/>
    </xf>
    <xf numFmtId="38" fontId="24" fillId="0" borderId="68" xfId="1" applyFont="1" applyFill="1" applyBorder="1" applyAlignment="1">
      <alignment vertical="center" shrinkToFit="1"/>
    </xf>
    <xf numFmtId="38" fontId="24" fillId="0" borderId="45" xfId="1" applyFont="1" applyFill="1" applyBorder="1" applyAlignment="1">
      <alignment vertical="center" shrinkToFit="1"/>
    </xf>
    <xf numFmtId="38" fontId="24" fillId="0" borderId="139" xfId="1" applyFont="1" applyBorder="1" applyAlignment="1">
      <alignment vertical="center" shrinkToFit="1"/>
    </xf>
    <xf numFmtId="176" fontId="24" fillId="0" borderId="68" xfId="0" applyNumberFormat="1" applyFont="1" applyFill="1" applyBorder="1" applyAlignment="1">
      <alignment horizontal="center" vertical="center" shrinkToFit="1"/>
    </xf>
    <xf numFmtId="38" fontId="24" fillId="0" borderId="47" xfId="1" applyFont="1" applyFill="1" applyBorder="1" applyAlignment="1">
      <alignment vertical="center" shrinkToFit="1"/>
    </xf>
    <xf numFmtId="38" fontId="24" fillId="0" borderId="70" xfId="1" applyFont="1" applyFill="1" applyBorder="1" applyAlignment="1">
      <alignment vertical="center" shrinkToFit="1"/>
    </xf>
    <xf numFmtId="38" fontId="24" fillId="0" borderId="48" xfId="1" applyFont="1" applyFill="1" applyBorder="1" applyAlignment="1">
      <alignment vertical="center" shrinkToFit="1"/>
    </xf>
    <xf numFmtId="38" fontId="24" fillId="0" borderId="140" xfId="1" applyFont="1" applyBorder="1" applyAlignment="1">
      <alignment vertical="center" shrinkToFit="1"/>
    </xf>
    <xf numFmtId="176" fontId="24" fillId="0" borderId="70" xfId="0" applyNumberFormat="1" applyFont="1" applyFill="1" applyBorder="1" applyAlignment="1">
      <alignment horizontal="center" vertical="center" shrinkToFit="1"/>
    </xf>
    <xf numFmtId="38" fontId="24" fillId="0" borderId="131" xfId="1" applyFont="1" applyFill="1" applyBorder="1" applyAlignment="1">
      <alignment vertical="center" shrinkToFit="1"/>
    </xf>
    <xf numFmtId="38" fontId="24" fillId="0" borderId="132" xfId="1" applyFont="1" applyFill="1" applyBorder="1" applyAlignment="1">
      <alignment vertical="center" shrinkToFit="1"/>
    </xf>
    <xf numFmtId="38" fontId="24" fillId="0" borderId="136" xfId="1" applyFont="1" applyFill="1" applyBorder="1" applyAlignment="1">
      <alignment vertical="center" shrinkToFit="1"/>
    </xf>
    <xf numFmtId="176" fontId="24" fillId="0" borderId="136" xfId="0" applyNumberFormat="1" applyFont="1" applyFill="1" applyBorder="1" applyAlignment="1">
      <alignment horizontal="center" vertical="center" shrinkToFit="1"/>
    </xf>
    <xf numFmtId="184" fontId="24" fillId="0" borderId="74" xfId="1" applyNumberFormat="1" applyFont="1" applyBorder="1" applyAlignment="1">
      <alignment vertical="center"/>
    </xf>
    <xf numFmtId="184" fontId="24" fillId="0" borderId="180" xfId="1" applyNumberFormat="1" applyFont="1" applyBorder="1" applyAlignment="1">
      <alignment vertical="center"/>
    </xf>
    <xf numFmtId="184" fontId="24" fillId="0" borderId="72" xfId="1" applyNumberFormat="1" applyFont="1" applyBorder="1" applyAlignment="1">
      <alignment vertical="center"/>
    </xf>
    <xf numFmtId="184" fontId="24" fillId="0" borderId="179" xfId="1" applyNumberFormat="1" applyFont="1" applyBorder="1" applyAlignment="1">
      <alignment vertical="center"/>
    </xf>
    <xf numFmtId="184" fontId="24" fillId="0" borderId="183" xfId="1" applyNumberFormat="1" applyFont="1" applyBorder="1" applyAlignment="1">
      <alignment vertical="center"/>
    </xf>
    <xf numFmtId="184" fontId="24" fillId="0" borderId="18" xfId="1" applyNumberFormat="1" applyFont="1" applyBorder="1" applyAlignment="1">
      <alignment vertical="center"/>
    </xf>
    <xf numFmtId="185" fontId="6" fillId="0" borderId="76" xfId="1" applyNumberFormat="1" applyFont="1" applyBorder="1" applyAlignment="1">
      <alignment horizontal="center" vertical="center"/>
    </xf>
    <xf numFmtId="185" fontId="6" fillId="0" borderId="184" xfId="1" applyNumberFormat="1" applyFont="1" applyBorder="1" applyAlignment="1">
      <alignment horizontal="center" vertical="center"/>
    </xf>
    <xf numFmtId="185" fontId="6" fillId="0" borderId="73" xfId="1" applyNumberFormat="1" applyFont="1" applyBorder="1" applyAlignment="1">
      <alignment horizontal="center" vertical="center"/>
    </xf>
    <xf numFmtId="185" fontId="6" fillId="0" borderId="186" xfId="1" applyNumberFormat="1" applyFont="1" applyBorder="1" applyAlignment="1">
      <alignment horizontal="center" vertical="center"/>
    </xf>
    <xf numFmtId="185" fontId="6" fillId="0" borderId="185" xfId="1" applyNumberFormat="1" applyFont="1" applyBorder="1" applyAlignment="1">
      <alignment horizontal="center" vertical="center"/>
    </xf>
    <xf numFmtId="185" fontId="6" fillId="0" borderId="21" xfId="1" applyNumberFormat="1" applyFont="1" applyBorder="1" applyAlignment="1">
      <alignment horizontal="center" vertical="center"/>
    </xf>
    <xf numFmtId="0" fontId="11" fillId="0" borderId="0" xfId="0" applyFont="1" applyFill="1" applyBorder="1">
      <alignment vertical="center"/>
    </xf>
    <xf numFmtId="176" fontId="24" fillId="0" borderId="0" xfId="0" applyNumberFormat="1" applyFont="1" applyFill="1" applyAlignment="1">
      <alignment vertical="center"/>
    </xf>
    <xf numFmtId="178" fontId="24" fillId="0" borderId="0" xfId="1" applyNumberFormat="1" applyFont="1" applyFill="1" applyBorder="1" applyAlignment="1">
      <alignment vertical="center"/>
    </xf>
    <xf numFmtId="184" fontId="24" fillId="0" borderId="0" xfId="1" applyNumberFormat="1" applyFont="1" applyFill="1" applyBorder="1" applyAlignment="1">
      <alignment vertical="center"/>
    </xf>
    <xf numFmtId="38" fontId="6" fillId="0" borderId="0" xfId="0" applyNumberFormat="1" applyFont="1" applyFill="1" applyBorder="1" applyAlignment="1">
      <alignment horizontal="right" vertical="center" indent="1"/>
    </xf>
    <xf numFmtId="0" fontId="6" fillId="0" borderId="0" xfId="0" applyFont="1" applyFill="1" applyBorder="1" applyAlignment="1">
      <alignment horizontal="right" vertical="center"/>
    </xf>
    <xf numFmtId="177" fontId="6" fillId="0" borderId="38" xfId="2" applyNumberFormat="1" applyFont="1" applyFill="1" applyBorder="1">
      <alignment vertical="center"/>
    </xf>
    <xf numFmtId="177" fontId="6" fillId="0" borderId="56" xfId="2" applyNumberFormat="1" applyFont="1" applyFill="1" applyBorder="1">
      <alignment vertical="center"/>
    </xf>
    <xf numFmtId="177" fontId="6" fillId="0" borderId="81" xfId="2" applyNumberFormat="1" applyFont="1" applyFill="1" applyBorder="1">
      <alignment vertical="center"/>
    </xf>
    <xf numFmtId="177" fontId="6" fillId="0" borderId="0" xfId="2" applyNumberFormat="1" applyFont="1" applyFill="1" applyBorder="1">
      <alignment vertical="center"/>
    </xf>
    <xf numFmtId="0" fontId="11" fillId="0" borderId="0" xfId="0" applyFont="1" applyAlignment="1">
      <alignment horizontal="right" vertical="center"/>
    </xf>
    <xf numFmtId="0" fontId="11" fillId="0" borderId="0" xfId="0" applyFont="1" applyFill="1" applyBorder="1" applyAlignment="1">
      <alignment vertical="top"/>
    </xf>
    <xf numFmtId="0" fontId="13" fillId="0" borderId="0" xfId="0" applyFont="1" applyFill="1" applyBorder="1" applyAlignment="1">
      <alignment vertical="center"/>
    </xf>
    <xf numFmtId="176" fontId="11" fillId="0" borderId="0" xfId="0" applyNumberFormat="1" applyFont="1" applyFill="1" applyBorder="1" applyAlignment="1">
      <alignment vertical="center"/>
    </xf>
    <xf numFmtId="0" fontId="6" fillId="0" borderId="0" xfId="0" applyFont="1" applyFill="1" applyAlignment="1">
      <alignment vertical="center"/>
    </xf>
    <xf numFmtId="0" fontId="6" fillId="0" borderId="0" xfId="0" applyNumberFormat="1" applyFont="1" applyFill="1">
      <alignment vertical="center"/>
    </xf>
    <xf numFmtId="0" fontId="6" fillId="0" borderId="0" xfId="0" applyNumberFormat="1" applyFont="1" applyFill="1" applyBorder="1">
      <alignment vertical="center"/>
    </xf>
    <xf numFmtId="0" fontId="6" fillId="0" borderId="0" xfId="0" applyNumberFormat="1" applyFont="1" applyFill="1" applyBorder="1" applyAlignment="1">
      <alignment vertical="center"/>
    </xf>
    <xf numFmtId="0" fontId="24" fillId="0" borderId="0" xfId="0" applyNumberFormat="1" applyFont="1" applyFill="1" applyAlignment="1">
      <alignment vertical="center"/>
    </xf>
    <xf numFmtId="184" fontId="25" fillId="0" borderId="0" xfId="1" applyNumberFormat="1" applyFont="1" applyFill="1" applyBorder="1" applyAlignment="1">
      <alignment vertical="center"/>
    </xf>
    <xf numFmtId="0" fontId="11" fillId="0" borderId="0" xfId="0" applyFont="1" applyFill="1" applyBorder="1" applyAlignment="1"/>
    <xf numFmtId="176" fontId="6" fillId="0" borderId="0" xfId="1" applyNumberFormat="1" applyFont="1" applyFill="1" applyBorder="1" applyAlignment="1">
      <alignment horizontal="center" vertical="center" shrinkToFit="1"/>
    </xf>
    <xf numFmtId="38" fontId="6" fillId="2" borderId="0" xfId="1" applyFont="1" applyFill="1">
      <alignment vertical="center"/>
    </xf>
    <xf numFmtId="0" fontId="11" fillId="0" borderId="0" xfId="0" applyFont="1" applyAlignment="1">
      <alignment horizontal="right" vertical="top"/>
    </xf>
    <xf numFmtId="186" fontId="6" fillId="0" borderId="0" xfId="0" applyNumberFormat="1" applyFont="1">
      <alignment vertical="center"/>
    </xf>
    <xf numFmtId="187" fontId="6" fillId="0" borderId="0" xfId="0" applyNumberFormat="1" applyFont="1">
      <alignment vertical="center"/>
    </xf>
    <xf numFmtId="38" fontId="6" fillId="0" borderId="0" xfId="1" applyFont="1" applyFill="1">
      <alignment vertical="center"/>
    </xf>
    <xf numFmtId="177" fontId="11" fillId="0" borderId="0" xfId="2" applyNumberFormat="1" applyFont="1">
      <alignment vertical="center"/>
    </xf>
    <xf numFmtId="38" fontId="11" fillId="2" borderId="0" xfId="1" applyFont="1" applyFill="1">
      <alignment vertical="center"/>
    </xf>
    <xf numFmtId="0" fontId="6" fillId="0" borderId="4"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149" xfId="0" applyFont="1" applyBorder="1" applyAlignment="1">
      <alignment horizontal="center" vertical="center"/>
    </xf>
    <xf numFmtId="0" fontId="6" fillId="0" borderId="151" xfId="0" applyFont="1" applyBorder="1" applyAlignment="1">
      <alignment horizontal="center" vertical="center"/>
    </xf>
    <xf numFmtId="0" fontId="6" fillId="0" borderId="5" xfId="0" applyFont="1" applyBorder="1" applyAlignment="1">
      <alignment horizontal="center" vertical="center"/>
    </xf>
    <xf numFmtId="0" fontId="6" fillId="0" borderId="150" xfId="0" applyFont="1" applyBorder="1" applyAlignment="1">
      <alignment horizontal="center" vertical="center"/>
    </xf>
    <xf numFmtId="0" fontId="6" fillId="0" borderId="152" xfId="0" applyFont="1" applyBorder="1" applyAlignment="1">
      <alignment horizontal="center" vertical="center"/>
    </xf>
    <xf numFmtId="0" fontId="6" fillId="0" borderId="153" xfId="0" applyFont="1" applyBorder="1" applyAlignment="1">
      <alignment horizontal="center" vertical="center"/>
    </xf>
    <xf numFmtId="0" fontId="11" fillId="10" borderId="191" xfId="0" applyFont="1" applyFill="1" applyBorder="1" applyAlignment="1">
      <alignment horizontal="center" vertical="center"/>
    </xf>
    <xf numFmtId="0" fontId="11" fillId="11" borderId="191" xfId="0" applyFont="1" applyFill="1" applyBorder="1" applyAlignment="1">
      <alignment horizontal="center" vertical="center"/>
    </xf>
    <xf numFmtId="0" fontId="11" fillId="9" borderId="191" xfId="0" applyFont="1" applyFill="1" applyBorder="1" applyAlignment="1">
      <alignment horizontal="center" vertical="center"/>
    </xf>
    <xf numFmtId="0" fontId="11" fillId="12" borderId="191" xfId="0" applyFont="1" applyFill="1" applyBorder="1" applyAlignment="1">
      <alignment horizontal="center" vertical="center"/>
    </xf>
    <xf numFmtId="0" fontId="11" fillId="13" borderId="191" xfId="0" applyFont="1" applyFill="1" applyBorder="1" applyAlignment="1">
      <alignment horizontal="center" vertical="center"/>
    </xf>
    <xf numFmtId="0" fontId="11" fillId="14" borderId="191" xfId="0" applyFont="1" applyFill="1" applyBorder="1" applyAlignment="1">
      <alignment horizontal="center" vertical="center"/>
    </xf>
    <xf numFmtId="0" fontId="11" fillId="5" borderId="191" xfId="0" applyFont="1" applyFill="1" applyBorder="1" applyAlignment="1">
      <alignment horizontal="center" vertical="center"/>
    </xf>
    <xf numFmtId="0" fontId="11" fillId="2" borderId="191" xfId="0" applyFont="1" applyFill="1" applyBorder="1" applyAlignment="1">
      <alignment horizontal="center" vertical="center"/>
    </xf>
    <xf numFmtId="0" fontId="11" fillId="6" borderId="191" xfId="0" applyFont="1" applyFill="1" applyBorder="1" applyAlignment="1">
      <alignment horizontal="center" vertical="center"/>
    </xf>
    <xf numFmtId="0" fontId="11" fillId="15" borderId="191" xfId="0" applyFont="1" applyFill="1" applyBorder="1" applyAlignment="1">
      <alignment horizontal="center" vertical="center"/>
    </xf>
    <xf numFmtId="0" fontId="11" fillId="0" borderId="191" xfId="0" applyFont="1" applyBorder="1" applyAlignment="1">
      <alignment horizontal="center" vertical="center"/>
    </xf>
    <xf numFmtId="184" fontId="6" fillId="0" borderId="8" xfId="1" applyNumberFormat="1" applyFont="1" applyFill="1" applyBorder="1">
      <alignment vertical="center"/>
    </xf>
    <xf numFmtId="184" fontId="6" fillId="0" borderId="6" xfId="1" applyNumberFormat="1" applyFont="1" applyFill="1" applyBorder="1">
      <alignment vertical="center"/>
    </xf>
    <xf numFmtId="184" fontId="6" fillId="0" borderId="7" xfId="1" applyNumberFormat="1" applyFont="1" applyFill="1" applyBorder="1">
      <alignment vertical="center"/>
    </xf>
    <xf numFmtId="0" fontId="22" fillId="0" borderId="0" xfId="0" applyFont="1" applyAlignment="1">
      <alignment horizontal="center" vertical="center"/>
    </xf>
    <xf numFmtId="0" fontId="6" fillId="0" borderId="39" xfId="0" applyFont="1" applyBorder="1">
      <alignment vertical="center"/>
    </xf>
    <xf numFmtId="0" fontId="6" fillId="0" borderId="57" xfId="0" applyFont="1" applyBorder="1">
      <alignment vertical="center"/>
    </xf>
    <xf numFmtId="0" fontId="6" fillId="0" borderId="149" xfId="0" applyFont="1" applyBorder="1">
      <alignment vertical="center"/>
    </xf>
    <xf numFmtId="0" fontId="6" fillId="0" borderId="150" xfId="0" applyFont="1" applyBorder="1">
      <alignment vertical="center"/>
    </xf>
    <xf numFmtId="38" fontId="6" fillId="0" borderId="78" xfId="1" applyFont="1" applyFill="1" applyBorder="1">
      <alignment vertical="center"/>
    </xf>
    <xf numFmtId="38" fontId="6" fillId="0" borderId="79" xfId="1" applyFont="1" applyFill="1" applyBorder="1">
      <alignment vertical="center"/>
    </xf>
    <xf numFmtId="0" fontId="30" fillId="0" borderId="0" xfId="0" applyFont="1">
      <alignment vertical="center"/>
    </xf>
    <xf numFmtId="0" fontId="30" fillId="0" borderId="0" xfId="0" applyFont="1" applyAlignment="1">
      <alignment horizontal="center" vertical="center"/>
    </xf>
    <xf numFmtId="0" fontId="30" fillId="0" borderId="0" xfId="0" applyFont="1" applyAlignment="1">
      <alignment horizontal="right" vertical="center"/>
    </xf>
    <xf numFmtId="0" fontId="31" fillId="0" borderId="0" xfId="0" applyFont="1">
      <alignment vertical="center"/>
    </xf>
    <xf numFmtId="0" fontId="32" fillId="0" borderId="0" xfId="0" applyFont="1">
      <alignment vertical="center"/>
    </xf>
    <xf numFmtId="0" fontId="29" fillId="0" borderId="0" xfId="0" applyFont="1" applyAlignment="1">
      <alignment horizontal="center" vertical="center"/>
    </xf>
    <xf numFmtId="0" fontId="33" fillId="0" borderId="0" xfId="0" applyFont="1" applyAlignment="1">
      <alignment horizontal="center" vertical="center"/>
    </xf>
    <xf numFmtId="0" fontId="6" fillId="0" borderId="0" xfId="0" applyFont="1" applyFill="1" applyAlignment="1">
      <alignment horizontal="right"/>
    </xf>
    <xf numFmtId="0" fontId="34" fillId="0" borderId="0" xfId="0" applyFont="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35" fillId="0" borderId="0" xfId="0" applyFont="1" applyFill="1" applyAlignment="1"/>
    <xf numFmtId="0" fontId="36" fillId="0" borderId="0" xfId="0" applyFont="1" applyFill="1">
      <alignment vertical="center"/>
    </xf>
    <xf numFmtId="0" fontId="36" fillId="0" borderId="0" xfId="0" applyFont="1">
      <alignment vertical="center"/>
    </xf>
    <xf numFmtId="38" fontId="36" fillId="2" borderId="0" xfId="1" applyFont="1" applyFill="1">
      <alignment vertical="center"/>
    </xf>
    <xf numFmtId="0" fontId="6" fillId="0" borderId="1" xfId="0" applyFont="1" applyFill="1" applyBorder="1" applyAlignment="1">
      <alignment horizontal="center" vertical="center"/>
    </xf>
    <xf numFmtId="0" fontId="6" fillId="0" borderId="77"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79" xfId="0" applyFont="1" applyFill="1" applyBorder="1" applyAlignment="1">
      <alignment horizontal="center" vertical="center"/>
    </xf>
    <xf numFmtId="38" fontId="24" fillId="2" borderId="80" xfId="1" applyFont="1" applyFill="1" applyBorder="1" applyAlignment="1">
      <alignment vertical="center" shrinkToFit="1"/>
    </xf>
    <xf numFmtId="38" fontId="24" fillId="2" borderId="81" xfId="1" applyFont="1" applyFill="1" applyBorder="1" applyAlignment="1">
      <alignment vertical="center" shrinkToFit="1"/>
    </xf>
    <xf numFmtId="38" fontId="24" fillId="2" borderId="82" xfId="1" applyFont="1" applyFill="1" applyBorder="1" applyAlignment="1">
      <alignment vertical="center" shrinkToFit="1"/>
    </xf>
    <xf numFmtId="188" fontId="6" fillId="3" borderId="85" xfId="0" applyNumberFormat="1" applyFont="1" applyFill="1" applyBorder="1" applyAlignment="1">
      <alignment horizontal="center" vertical="center"/>
    </xf>
    <xf numFmtId="188" fontId="6" fillId="3" borderId="86" xfId="0" applyNumberFormat="1" applyFont="1" applyFill="1" applyBorder="1" applyAlignment="1">
      <alignment horizontal="center" vertical="center"/>
    </xf>
    <xf numFmtId="188" fontId="6" fillId="3" borderId="89" xfId="0" applyNumberFormat="1" applyFont="1" applyFill="1" applyBorder="1" applyAlignment="1">
      <alignment horizontal="center" vertical="center"/>
    </xf>
    <xf numFmtId="0" fontId="6" fillId="0" borderId="7" xfId="0" applyFont="1" applyFill="1" applyBorder="1">
      <alignment vertical="center"/>
    </xf>
    <xf numFmtId="188" fontId="6" fillId="0" borderId="77" xfId="0" applyNumberFormat="1" applyFont="1" applyFill="1" applyBorder="1" applyAlignment="1">
      <alignment horizontal="center" vertical="center"/>
    </xf>
    <xf numFmtId="188" fontId="6" fillId="0" borderId="78" xfId="0" applyNumberFormat="1" applyFont="1" applyFill="1" applyBorder="1" applyAlignment="1">
      <alignment horizontal="center" vertical="center"/>
    </xf>
    <xf numFmtId="188" fontId="6" fillId="0" borderId="79" xfId="0" applyNumberFormat="1" applyFont="1" applyFill="1" applyBorder="1" applyAlignment="1">
      <alignment horizontal="center" vertical="center"/>
    </xf>
    <xf numFmtId="189" fontId="6" fillId="0" borderId="77" xfId="0" applyNumberFormat="1" applyFont="1" applyBorder="1" applyAlignment="1">
      <alignment horizontal="center" vertical="center"/>
    </xf>
    <xf numFmtId="189" fontId="6" fillId="0" borderId="78" xfId="0" applyNumberFormat="1" applyFont="1" applyBorder="1" applyAlignment="1">
      <alignment horizontal="center" vertical="center"/>
    </xf>
    <xf numFmtId="189" fontId="6" fillId="0" borderId="79" xfId="0" applyNumberFormat="1" applyFont="1" applyBorder="1" applyAlignment="1">
      <alignment horizontal="center" vertical="center"/>
    </xf>
    <xf numFmtId="38" fontId="24" fillId="0" borderId="37" xfId="1" applyFont="1" applyFill="1" applyBorder="1">
      <alignment vertical="center"/>
    </xf>
    <xf numFmtId="38" fontId="24" fillId="0" borderId="38" xfId="1" applyFont="1" applyFill="1" applyBorder="1" applyAlignment="1">
      <alignment horizontal="center" vertical="center"/>
    </xf>
    <xf numFmtId="38" fontId="24" fillId="0" borderId="38" xfId="1" applyFont="1" applyFill="1" applyBorder="1">
      <alignment vertical="center"/>
    </xf>
    <xf numFmtId="38" fontId="24" fillId="0" borderId="80" xfId="1" applyFont="1" applyFill="1" applyBorder="1">
      <alignment vertical="center"/>
    </xf>
    <xf numFmtId="38" fontId="24" fillId="0" borderId="81" xfId="1" applyFont="1" applyFill="1" applyBorder="1">
      <alignment vertical="center"/>
    </xf>
    <xf numFmtId="38" fontId="24" fillId="0" borderId="103" xfId="1" applyFont="1" applyFill="1" applyBorder="1">
      <alignment vertical="center"/>
    </xf>
    <xf numFmtId="38" fontId="24" fillId="0" borderId="104" xfId="1" applyFont="1" applyFill="1" applyBorder="1">
      <alignment vertical="center"/>
    </xf>
    <xf numFmtId="0" fontId="6" fillId="0" borderId="6" xfId="1" applyNumberFormat="1" applyFont="1" applyFill="1" applyBorder="1" applyAlignment="1">
      <alignment horizontal="center" vertical="center"/>
    </xf>
    <xf numFmtId="0" fontId="6" fillId="0" borderId="8" xfId="1" applyNumberFormat="1" applyFont="1" applyFill="1" applyBorder="1" applyAlignment="1">
      <alignment horizontal="center" vertical="center"/>
    </xf>
    <xf numFmtId="38" fontId="24" fillId="2" borderId="154" xfId="1" applyFont="1" applyFill="1" applyBorder="1" applyAlignment="1">
      <alignment vertical="center" shrinkToFit="1"/>
    </xf>
    <xf numFmtId="38" fontId="24" fillId="2" borderId="197" xfId="1" applyFont="1" applyFill="1" applyBorder="1" applyAlignment="1">
      <alignment vertical="center" shrinkToFit="1"/>
    </xf>
    <xf numFmtId="188" fontId="6" fillId="0" borderId="196" xfId="0" applyNumberFormat="1" applyFont="1" applyFill="1" applyBorder="1" applyAlignment="1">
      <alignment horizontal="center" vertical="center"/>
    </xf>
    <xf numFmtId="179" fontId="6" fillId="0" borderId="115" xfId="0" applyNumberFormat="1" applyFont="1" applyFill="1" applyBorder="1" applyAlignment="1">
      <alignment horizontal="center" vertical="center"/>
    </xf>
    <xf numFmtId="38" fontId="24" fillId="0" borderId="55" xfId="1" applyFont="1" applyFill="1" applyBorder="1" applyAlignment="1">
      <alignment horizontal="center" vertical="center" shrinkToFit="1"/>
    </xf>
    <xf numFmtId="38" fontId="24" fillId="0" borderId="56" xfId="1" applyFont="1" applyFill="1" applyBorder="1" applyAlignment="1">
      <alignment horizontal="center" vertical="center" shrinkToFit="1"/>
    </xf>
    <xf numFmtId="38" fontId="24" fillId="0" borderId="114" xfId="1" applyFont="1" applyFill="1" applyBorder="1" applyAlignment="1">
      <alignment horizontal="center" vertical="center" shrinkToFit="1"/>
    </xf>
    <xf numFmtId="177" fontId="6" fillId="0" borderId="0" xfId="2" applyNumberFormat="1" applyFont="1">
      <alignment vertical="center"/>
    </xf>
    <xf numFmtId="38" fontId="24" fillId="0" borderId="37" xfId="1" applyNumberFormat="1" applyFont="1" applyFill="1" applyBorder="1" applyAlignment="1">
      <alignment vertical="center" shrinkToFit="1"/>
    </xf>
    <xf numFmtId="38" fontId="24" fillId="0" borderId="40" xfId="1" applyNumberFormat="1" applyFont="1" applyFill="1" applyBorder="1" applyAlignment="1">
      <alignment vertical="center" shrinkToFit="1"/>
    </xf>
    <xf numFmtId="38" fontId="24" fillId="2" borderId="37" xfId="1" applyNumberFormat="1" applyFont="1" applyFill="1" applyBorder="1" applyAlignment="1">
      <alignment vertical="center" shrinkToFit="1"/>
    </xf>
    <xf numFmtId="38" fontId="24" fillId="2" borderId="38" xfId="1" applyNumberFormat="1" applyFont="1" applyFill="1" applyBorder="1" applyAlignment="1">
      <alignment vertical="center" shrinkToFit="1"/>
    </xf>
    <xf numFmtId="38" fontId="24" fillId="2" borderId="39" xfId="1" applyNumberFormat="1" applyFont="1" applyFill="1" applyBorder="1" applyAlignment="1">
      <alignment vertical="center" shrinkToFit="1"/>
    </xf>
    <xf numFmtId="38" fontId="24" fillId="2" borderId="40" xfId="1" applyNumberFormat="1" applyFont="1" applyFill="1" applyBorder="1" applyAlignment="1">
      <alignment vertical="center" shrinkToFit="1"/>
    </xf>
    <xf numFmtId="38" fontId="24" fillId="2" borderId="41" xfId="1" applyNumberFormat="1" applyFont="1" applyFill="1" applyBorder="1" applyAlignment="1">
      <alignment vertical="center" shrinkToFit="1"/>
    </xf>
    <xf numFmtId="38" fontId="24" fillId="2" borderId="42" xfId="1" applyNumberFormat="1" applyFont="1" applyFill="1" applyBorder="1" applyAlignment="1">
      <alignment vertical="center" shrinkToFit="1"/>
    </xf>
    <xf numFmtId="38" fontId="24" fillId="2" borderId="80" xfId="1" applyNumberFormat="1" applyFont="1" applyFill="1" applyBorder="1" applyAlignment="1">
      <alignment vertical="center" shrinkToFit="1"/>
    </xf>
    <xf numFmtId="38" fontId="24" fillId="2" borderId="81" xfId="1" applyNumberFormat="1" applyFont="1" applyFill="1" applyBorder="1" applyAlignment="1">
      <alignment vertical="center" shrinkToFit="1"/>
    </xf>
    <xf numFmtId="38" fontId="24" fillId="2" borderId="82" xfId="1" applyNumberFormat="1" applyFont="1" applyFill="1" applyBorder="1" applyAlignment="1">
      <alignment vertical="center" shrinkToFit="1"/>
    </xf>
    <xf numFmtId="9" fontId="6" fillId="0" borderId="74" xfId="2" applyNumberFormat="1" applyFont="1" applyFill="1" applyBorder="1" applyAlignment="1">
      <alignment horizontal="center" vertical="center"/>
    </xf>
    <xf numFmtId="9" fontId="6" fillId="0" borderId="75" xfId="2" applyNumberFormat="1" applyFont="1" applyFill="1" applyBorder="1" applyAlignment="1">
      <alignment horizontal="center" vertical="center"/>
    </xf>
    <xf numFmtId="9" fontId="6" fillId="0" borderId="149" xfId="0" applyNumberFormat="1" applyFont="1" applyBorder="1" applyAlignment="1">
      <alignment horizontal="center" vertical="center"/>
    </xf>
    <xf numFmtId="9" fontId="6" fillId="0" borderId="5" xfId="2" applyNumberFormat="1" applyFont="1" applyFill="1" applyBorder="1" applyAlignment="1">
      <alignment horizontal="center" vertical="center"/>
    </xf>
    <xf numFmtId="9" fontId="6" fillId="0" borderId="0" xfId="2" applyNumberFormat="1" applyFont="1" applyFill="1" applyBorder="1" applyAlignment="1">
      <alignment horizontal="center" vertical="center"/>
    </xf>
    <xf numFmtId="9" fontId="6" fillId="0" borderId="150" xfId="0" applyNumberFormat="1" applyFont="1" applyBorder="1" applyAlignment="1">
      <alignment horizontal="center" vertical="center"/>
    </xf>
    <xf numFmtId="9" fontId="6" fillId="0" borderId="151" xfId="2" applyNumberFormat="1" applyFont="1" applyFill="1" applyBorder="1" applyAlignment="1">
      <alignment horizontal="center" vertical="center"/>
    </xf>
    <xf numFmtId="9" fontId="6" fillId="0" borderId="152" xfId="2" applyNumberFormat="1" applyFont="1" applyFill="1" applyBorder="1" applyAlignment="1">
      <alignment horizontal="center" vertical="center"/>
    </xf>
    <xf numFmtId="9" fontId="6" fillId="0" borderId="153" xfId="0" applyNumberFormat="1" applyFont="1" applyBorder="1" applyAlignment="1">
      <alignment horizontal="center" vertical="center"/>
    </xf>
    <xf numFmtId="0" fontId="6" fillId="0" borderId="0" xfId="0" applyFont="1" applyFill="1" applyAlignment="1">
      <alignment horizontal="right" vertical="top"/>
    </xf>
    <xf numFmtId="0" fontId="38" fillId="0" borderId="0" xfId="0" applyFont="1" applyAlignment="1">
      <alignment horizontal="left" vertical="center" indent="1"/>
    </xf>
    <xf numFmtId="0" fontId="13" fillId="0" borderId="0" xfId="0" applyFont="1" applyAlignment="1">
      <alignment horizontal="left" vertical="center" indent="2"/>
    </xf>
    <xf numFmtId="177" fontId="6" fillId="0" borderId="33" xfId="2" applyNumberFormat="1" applyFont="1" applyBorder="1">
      <alignment vertical="center"/>
    </xf>
    <xf numFmtId="0" fontId="6" fillId="0" borderId="0" xfId="0" applyFont="1" applyBorder="1" applyAlignment="1"/>
    <xf numFmtId="0" fontId="6" fillId="0" borderId="0" xfId="0" applyFont="1" applyFill="1" applyBorder="1" applyAlignment="1">
      <alignment horizontal="right" vertical="center"/>
    </xf>
    <xf numFmtId="0" fontId="18" fillId="0" borderId="0" xfId="0" applyFont="1" applyFill="1" applyBorder="1" applyAlignment="1">
      <alignment vertical="center"/>
    </xf>
    <xf numFmtId="0" fontId="18" fillId="0" borderId="0" xfId="0" applyFont="1" applyFill="1" applyAlignment="1">
      <alignment vertical="center"/>
    </xf>
    <xf numFmtId="0" fontId="39" fillId="0" borderId="0" xfId="0" applyFont="1" applyFill="1" applyBorder="1" applyAlignment="1">
      <alignment horizontal="left" vertical="center" indent="1"/>
    </xf>
    <xf numFmtId="0" fontId="39" fillId="0" borderId="0" xfId="0" applyFont="1" applyFill="1" applyBorder="1">
      <alignment vertical="center"/>
    </xf>
    <xf numFmtId="0" fontId="39" fillId="0" borderId="0" xfId="0" applyFont="1" applyFill="1" applyBorder="1" applyAlignment="1">
      <alignment vertical="center"/>
    </xf>
    <xf numFmtId="0" fontId="39" fillId="0" borderId="0" xfId="0" applyFont="1">
      <alignment vertical="center"/>
    </xf>
    <xf numFmtId="0" fontId="39" fillId="0" borderId="0" xfId="0" applyFont="1" applyAlignment="1">
      <alignment vertical="center"/>
    </xf>
    <xf numFmtId="178" fontId="40" fillId="0" borderId="0" xfId="1" applyNumberFormat="1" applyFont="1" applyFill="1" applyBorder="1" applyAlignment="1">
      <alignment vertical="center"/>
    </xf>
    <xf numFmtId="0" fontId="39" fillId="0" borderId="0" xfId="0" applyFont="1" applyFill="1">
      <alignment vertical="center"/>
    </xf>
    <xf numFmtId="176" fontId="40" fillId="0" borderId="0" xfId="0" applyNumberFormat="1" applyFont="1" applyFill="1" applyAlignment="1">
      <alignment vertical="center"/>
    </xf>
    <xf numFmtId="0" fontId="18" fillId="0" borderId="0" xfId="0" applyFont="1" applyFill="1" applyBorder="1" applyAlignment="1"/>
    <xf numFmtId="38" fontId="6" fillId="2" borderId="56" xfId="1" applyFont="1" applyFill="1" applyBorder="1">
      <alignment vertical="center"/>
    </xf>
    <xf numFmtId="38" fontId="6" fillId="2" borderId="78" xfId="1" applyFont="1" applyFill="1" applyBorder="1">
      <alignment vertical="center"/>
    </xf>
    <xf numFmtId="38" fontId="6" fillId="2" borderId="81" xfId="1" applyFont="1" applyFill="1" applyBorder="1">
      <alignment vertical="center"/>
    </xf>
    <xf numFmtId="0" fontId="6" fillId="0" borderId="2" xfId="0" applyFont="1" applyBorder="1">
      <alignment vertical="center"/>
    </xf>
    <xf numFmtId="0" fontId="6" fillId="0" borderId="3" xfId="0" applyFont="1" applyBorder="1">
      <alignment vertical="center"/>
    </xf>
    <xf numFmtId="38" fontId="6" fillId="0" borderId="74" xfId="1" applyFont="1" applyBorder="1">
      <alignment vertical="center"/>
    </xf>
    <xf numFmtId="38" fontId="6" fillId="0" borderId="75" xfId="1" applyFont="1" applyBorder="1">
      <alignment vertical="center"/>
    </xf>
    <xf numFmtId="38" fontId="6" fillId="0" borderId="149" xfId="1" applyFont="1" applyBorder="1">
      <alignment vertical="center"/>
    </xf>
    <xf numFmtId="38" fontId="6" fillId="0" borderId="5" xfId="1" applyFont="1" applyBorder="1">
      <alignment vertical="center"/>
    </xf>
    <xf numFmtId="38" fontId="6" fillId="0" borderId="150" xfId="1" applyFont="1" applyBorder="1">
      <alignment vertical="center"/>
    </xf>
    <xf numFmtId="38" fontId="6" fillId="0" borderId="151" xfId="1" applyFont="1" applyBorder="1">
      <alignment vertical="center"/>
    </xf>
    <xf numFmtId="38" fontId="6" fillId="0" borderId="152" xfId="1" applyFont="1" applyBorder="1">
      <alignment vertical="center"/>
    </xf>
    <xf numFmtId="38" fontId="6" fillId="0" borderId="153" xfId="1" applyFont="1" applyBorder="1">
      <alignment vertical="center"/>
    </xf>
    <xf numFmtId="38" fontId="6" fillId="0" borderId="6" xfId="1" applyFont="1" applyBorder="1">
      <alignment vertical="center"/>
    </xf>
    <xf numFmtId="38" fontId="6" fillId="0" borderId="7" xfId="1" applyFont="1" applyBorder="1">
      <alignment vertical="center"/>
    </xf>
    <xf numFmtId="38" fontId="6" fillId="0" borderId="8" xfId="1" applyFont="1" applyBorder="1">
      <alignment vertical="center"/>
    </xf>
    <xf numFmtId="0" fontId="41" fillId="0" borderId="0" xfId="0" applyFont="1" applyFill="1" applyBorder="1" applyAlignment="1">
      <alignment horizontal="left" vertical="center" indent="3"/>
    </xf>
    <xf numFmtId="0" fontId="6" fillId="0" borderId="198" xfId="0" applyFont="1" applyBorder="1" applyAlignment="1">
      <alignment vertical="center"/>
    </xf>
    <xf numFmtId="0" fontId="6" fillId="0" borderId="0" xfId="0" applyFont="1" applyFill="1" applyBorder="1" applyAlignment="1">
      <alignment horizontal="right" vertical="center"/>
    </xf>
    <xf numFmtId="1" fontId="6" fillId="0" borderId="0" xfId="0" applyNumberFormat="1" applyFont="1">
      <alignment vertical="center"/>
    </xf>
    <xf numFmtId="0" fontId="13" fillId="0" borderId="0" xfId="0" applyFont="1" applyFill="1" applyBorder="1" applyAlignment="1">
      <alignment horizontal="left" vertical="center" indent="2"/>
    </xf>
    <xf numFmtId="0" fontId="11" fillId="0" borderId="0" xfId="0" applyNumberFormat="1" applyFont="1" applyFill="1" applyBorder="1" applyAlignment="1">
      <alignment vertical="center"/>
    </xf>
    <xf numFmtId="0" fontId="37" fillId="0" borderId="0" xfId="0" applyFont="1" applyFill="1" applyBorder="1" applyAlignment="1">
      <alignment vertical="center"/>
    </xf>
    <xf numFmtId="38" fontId="24" fillId="0" borderId="0" xfId="1" applyFont="1" applyBorder="1" applyAlignment="1">
      <alignment vertical="center"/>
    </xf>
    <xf numFmtId="38" fontId="24" fillId="0" borderId="189" xfId="1" applyFont="1" applyBorder="1" applyAlignment="1">
      <alignment vertical="center"/>
    </xf>
    <xf numFmtId="176" fontId="24" fillId="0" borderId="189" xfId="0" applyNumberFormat="1" applyFont="1" applyBorder="1" applyAlignment="1">
      <alignment vertical="center"/>
    </xf>
    <xf numFmtId="176" fontId="24" fillId="0" borderId="0" xfId="0" applyNumberFormat="1" applyFont="1" applyBorder="1" applyAlignment="1">
      <alignment vertical="center"/>
    </xf>
    <xf numFmtId="176" fontId="24" fillId="0" borderId="59" xfId="0" applyNumberFormat="1" applyFont="1" applyFill="1" applyBorder="1" applyAlignment="1">
      <alignment horizontal="right" vertical="center" shrinkToFit="1"/>
    </xf>
    <xf numFmtId="176" fontId="24" fillId="0" borderId="60" xfId="0" applyNumberFormat="1" applyFont="1" applyFill="1" applyBorder="1" applyAlignment="1">
      <alignment horizontal="right" vertical="center" shrinkToFit="1"/>
    </xf>
    <xf numFmtId="176" fontId="24" fillId="0" borderId="68" xfId="0" applyNumberFormat="1" applyFont="1" applyFill="1" applyBorder="1" applyAlignment="1">
      <alignment horizontal="right" vertical="center" shrinkToFit="1"/>
    </xf>
    <xf numFmtId="0" fontId="9" fillId="0" borderId="0" xfId="0" applyFont="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38" fontId="24" fillId="2" borderId="57" xfId="1" applyFont="1" applyFill="1" applyBorder="1" applyAlignment="1">
      <alignment vertical="center" shrinkToFit="1"/>
    </xf>
    <xf numFmtId="176" fontId="24" fillId="0" borderId="52" xfId="1" applyNumberFormat="1" applyFont="1" applyFill="1" applyBorder="1" applyAlignment="1">
      <alignment vertical="center" shrinkToFit="1"/>
    </xf>
    <xf numFmtId="0" fontId="13" fillId="0" borderId="6" xfId="0" applyFont="1" applyBorder="1" applyAlignment="1">
      <alignment horizontal="center" vertical="center" shrinkToFit="1"/>
    </xf>
    <xf numFmtId="38" fontId="24" fillId="0" borderId="16" xfId="1" applyFont="1" applyFill="1" applyBorder="1" applyAlignment="1">
      <alignment vertical="center" shrinkToFit="1"/>
    </xf>
    <xf numFmtId="176" fontId="24" fillId="0" borderId="53" xfId="1" applyNumberFormat="1" applyFont="1" applyFill="1" applyBorder="1" applyAlignment="1">
      <alignment vertical="center" shrinkToFit="1"/>
    </xf>
    <xf numFmtId="176" fontId="24" fillId="0" borderId="61" xfId="1" applyNumberFormat="1" applyFont="1" applyFill="1" applyBorder="1" applyAlignment="1">
      <alignment vertical="center" shrinkToFit="1"/>
    </xf>
    <xf numFmtId="176" fontId="24" fillId="0" borderId="64" xfId="1" applyNumberFormat="1" applyFont="1" applyFill="1" applyBorder="1" applyAlignment="1">
      <alignment vertical="center" shrinkToFit="1"/>
    </xf>
    <xf numFmtId="176" fontId="24" fillId="0" borderId="54" xfId="1" applyNumberFormat="1" applyFont="1" applyFill="1" applyBorder="1" applyAlignment="1">
      <alignment vertical="center" shrinkToFit="1"/>
    </xf>
    <xf numFmtId="0" fontId="24" fillId="4" borderId="76" xfId="0" applyFont="1" applyFill="1" applyBorder="1" applyAlignment="1">
      <alignment vertical="center"/>
    </xf>
    <xf numFmtId="38" fontId="24" fillId="0" borderId="184" xfId="1" applyFont="1" applyFill="1" applyBorder="1" applyAlignment="1">
      <alignment vertical="center" shrinkToFit="1"/>
    </xf>
    <xf numFmtId="38" fontId="28" fillId="4" borderId="73" xfId="1" applyFont="1" applyFill="1" applyBorder="1" applyAlignment="1">
      <alignment vertical="center" shrinkToFit="1"/>
    </xf>
    <xf numFmtId="0" fontId="24" fillId="4" borderId="185" xfId="0" applyFont="1" applyFill="1" applyBorder="1" applyAlignment="1">
      <alignment vertical="center"/>
    </xf>
    <xf numFmtId="38" fontId="28" fillId="4" borderId="21" xfId="1" applyFont="1" applyFill="1" applyBorder="1" applyAlignment="1">
      <alignment vertical="center" shrinkToFit="1"/>
    </xf>
    <xf numFmtId="0" fontId="24" fillId="4" borderId="37" xfId="0" applyFont="1" applyFill="1" applyBorder="1" applyAlignment="1">
      <alignment vertical="center"/>
    </xf>
    <xf numFmtId="38" fontId="28" fillId="4" borderId="43" xfId="1" applyFont="1" applyFill="1" applyBorder="1" applyAlignment="1">
      <alignment vertical="center" shrinkToFit="1"/>
    </xf>
    <xf numFmtId="0" fontId="24" fillId="4" borderId="49" xfId="0" applyFont="1" applyFill="1" applyBorder="1" applyAlignment="1">
      <alignment vertical="center"/>
    </xf>
    <xf numFmtId="38" fontId="28" fillId="4" borderId="52" xfId="1" applyFont="1" applyFill="1" applyBorder="1" applyAlignment="1">
      <alignment vertical="center" shrinkToFit="1"/>
    </xf>
    <xf numFmtId="188" fontId="6" fillId="3" borderId="120" xfId="0" applyNumberFormat="1" applyFont="1" applyFill="1" applyBorder="1" applyAlignment="1">
      <alignment horizontal="center" vertical="center" shrinkToFit="1"/>
    </xf>
    <xf numFmtId="189" fontId="6" fillId="0" borderId="4" xfId="0" applyNumberFormat="1" applyFont="1" applyBorder="1" applyAlignment="1">
      <alignment horizontal="center" vertical="center"/>
    </xf>
    <xf numFmtId="178" fontId="6" fillId="0" borderId="150" xfId="1" applyNumberFormat="1" applyFont="1" applyFill="1" applyBorder="1" applyAlignment="1">
      <alignment vertical="center" shrinkToFit="1"/>
    </xf>
    <xf numFmtId="178" fontId="6" fillId="0" borderId="153" xfId="1" applyNumberFormat="1" applyFont="1" applyFill="1" applyBorder="1" applyAlignment="1">
      <alignment vertical="center" shrinkToFit="1"/>
    </xf>
    <xf numFmtId="189" fontId="6" fillId="0" borderId="78" xfId="0" applyNumberFormat="1" applyFont="1" applyFill="1" applyBorder="1" applyAlignment="1">
      <alignment horizontal="center" vertical="center"/>
    </xf>
    <xf numFmtId="0" fontId="6" fillId="0" borderId="38" xfId="0" applyFont="1" applyFill="1" applyBorder="1">
      <alignment vertical="center"/>
    </xf>
    <xf numFmtId="0" fontId="6" fillId="0" borderId="56" xfId="0" applyFont="1" applyFill="1" applyBorder="1">
      <alignment vertical="center"/>
    </xf>
    <xf numFmtId="40" fontId="6" fillId="0" borderId="0" xfId="0" applyNumberFormat="1" applyFont="1">
      <alignment vertical="center"/>
    </xf>
    <xf numFmtId="0" fontId="13" fillId="0" borderId="0" xfId="0" applyFont="1" applyBorder="1" applyAlignment="1">
      <alignment horizontal="center" vertical="center" shrinkToFit="1"/>
    </xf>
    <xf numFmtId="0" fontId="13" fillId="0" borderId="0" xfId="0" applyFont="1" applyBorder="1" applyAlignment="1">
      <alignment horizontal="center" vertical="center"/>
    </xf>
    <xf numFmtId="38" fontId="24" fillId="0" borderId="0" xfId="1" applyFont="1" applyFill="1" applyBorder="1" applyAlignment="1">
      <alignment vertical="center" shrinkToFit="1"/>
    </xf>
    <xf numFmtId="177" fontId="6" fillId="0" borderId="149" xfId="2" applyNumberFormat="1" applyFont="1" applyFill="1" applyBorder="1">
      <alignment vertical="center"/>
    </xf>
    <xf numFmtId="177" fontId="6" fillId="0" borderId="150" xfId="2" applyNumberFormat="1" applyFont="1" applyFill="1" applyBorder="1">
      <alignment vertical="center"/>
    </xf>
    <xf numFmtId="177" fontId="6" fillId="0" borderId="153" xfId="2" applyNumberFormat="1" applyFont="1" applyFill="1" applyBorder="1">
      <alignment vertical="center"/>
    </xf>
    <xf numFmtId="38" fontId="24" fillId="2" borderId="149" xfId="1" applyFont="1" applyFill="1" applyBorder="1" applyAlignment="1">
      <alignment vertical="center" shrinkToFit="1"/>
    </xf>
    <xf numFmtId="38" fontId="24" fillId="2" borderId="153" xfId="1" applyFont="1" applyFill="1" applyBorder="1" applyAlignment="1">
      <alignment vertical="center" shrinkToFit="1"/>
    </xf>
    <xf numFmtId="0" fontId="6" fillId="2" borderId="1" xfId="0" applyFont="1" applyFill="1" applyBorder="1">
      <alignment vertical="center"/>
    </xf>
    <xf numFmtId="0" fontId="6" fillId="0" borderId="152" xfId="0" applyFont="1" applyFill="1" applyBorder="1">
      <alignment vertical="center"/>
    </xf>
    <xf numFmtId="0" fontId="6" fillId="0" borderId="151" xfId="0" applyFont="1" applyBorder="1">
      <alignment vertical="center"/>
    </xf>
    <xf numFmtId="0" fontId="6" fillId="0" borderId="5" xfId="0" applyFont="1" applyBorder="1">
      <alignment vertical="center"/>
    </xf>
    <xf numFmtId="38" fontId="24" fillId="2" borderId="150" xfId="1" applyFont="1" applyFill="1" applyBorder="1" applyAlignment="1">
      <alignment vertical="center" shrinkToFit="1"/>
    </xf>
    <xf numFmtId="38" fontId="24" fillId="0" borderId="149" xfId="1" applyFont="1" applyFill="1" applyBorder="1" applyAlignment="1">
      <alignment vertical="center" shrinkToFit="1"/>
    </xf>
    <xf numFmtId="38" fontId="24" fillId="0" borderId="150" xfId="1" applyFont="1" applyFill="1" applyBorder="1" applyAlignment="1">
      <alignment vertical="center" shrinkToFit="1"/>
    </xf>
    <xf numFmtId="38" fontId="24" fillId="0" borderId="201" xfId="1" applyFont="1" applyFill="1" applyBorder="1" applyAlignment="1">
      <alignment vertical="center" shrinkToFit="1"/>
    </xf>
    <xf numFmtId="38" fontId="24" fillId="0" borderId="202" xfId="1" applyFont="1" applyBorder="1" applyAlignment="1">
      <alignment vertical="center" shrinkToFit="1"/>
    </xf>
    <xf numFmtId="38" fontId="6" fillId="0" borderId="150" xfId="1" applyFont="1" applyFill="1" applyBorder="1">
      <alignment vertical="center"/>
    </xf>
    <xf numFmtId="38" fontId="6" fillId="0" borderId="153" xfId="1" applyFont="1" applyFill="1" applyBorder="1">
      <alignment vertical="center"/>
    </xf>
    <xf numFmtId="38" fontId="24" fillId="0" borderId="144" xfId="1" applyFont="1" applyFill="1" applyBorder="1" applyAlignment="1">
      <alignment horizontal="right" vertical="center" shrinkToFit="1"/>
    </xf>
    <xf numFmtId="38" fontId="24" fillId="0" borderId="145" xfId="1" applyFont="1" applyFill="1" applyBorder="1" applyAlignment="1">
      <alignment horizontal="right" vertical="center" shrinkToFit="1"/>
    </xf>
    <xf numFmtId="38" fontId="24" fillId="0" borderId="147" xfId="1" applyFont="1" applyFill="1" applyBorder="1" applyAlignment="1">
      <alignment horizontal="right" vertical="center" shrinkToFit="1"/>
    </xf>
    <xf numFmtId="38" fontId="24" fillId="0" borderId="148" xfId="1" applyFont="1" applyFill="1" applyBorder="1" applyAlignment="1">
      <alignment horizontal="right" vertical="center" shrinkToFit="1"/>
    </xf>
    <xf numFmtId="38" fontId="24" fillId="0" borderId="145" xfId="1" applyFont="1" applyFill="1" applyBorder="1" applyAlignment="1">
      <alignment horizontal="center" vertical="center" shrinkToFit="1"/>
    </xf>
    <xf numFmtId="38" fontId="24" fillId="0" borderId="146" xfId="1" applyFont="1" applyFill="1" applyBorder="1" applyAlignment="1">
      <alignment horizontal="center" vertical="center" shrinkToFit="1"/>
    </xf>
    <xf numFmtId="38" fontId="24" fillId="0" borderId="141" xfId="1" applyFont="1" applyFill="1" applyBorder="1" applyAlignment="1">
      <alignment vertical="center" shrinkToFit="1"/>
    </xf>
    <xf numFmtId="38" fontId="24" fillId="0" borderId="142" xfId="1" applyFont="1" applyFill="1" applyBorder="1" applyAlignment="1">
      <alignment vertical="center" shrinkToFit="1"/>
    </xf>
    <xf numFmtId="176" fontId="24" fillId="0" borderId="60" xfId="0" applyNumberFormat="1" applyFont="1" applyFill="1" applyBorder="1" applyAlignment="1">
      <alignment horizontal="center" vertical="center" shrinkToFit="1"/>
    </xf>
    <xf numFmtId="0" fontId="6" fillId="0" borderId="74" xfId="0" applyFont="1" applyBorder="1">
      <alignment vertical="center"/>
    </xf>
    <xf numFmtId="181" fontId="6" fillId="0" borderId="74" xfId="0" applyNumberFormat="1" applyFont="1" applyBorder="1" applyAlignment="1">
      <alignment horizontal="center" vertical="center"/>
    </xf>
    <xf numFmtId="181" fontId="6" fillId="0" borderId="75" xfId="0" applyNumberFormat="1" applyFont="1" applyBorder="1" applyAlignment="1">
      <alignment horizontal="center" vertical="center"/>
    </xf>
    <xf numFmtId="181" fontId="6" fillId="0" borderId="149" xfId="0" applyNumberFormat="1" applyFont="1" applyBorder="1" applyAlignment="1">
      <alignment horizontal="center" vertical="center"/>
    </xf>
    <xf numFmtId="176" fontId="25" fillId="0" borderId="59" xfId="0" applyNumberFormat="1" applyFont="1" applyFill="1" applyBorder="1" applyAlignment="1">
      <alignment horizontal="right" vertical="center" shrinkToFit="1"/>
    </xf>
    <xf numFmtId="176" fontId="25" fillId="0" borderId="65" xfId="0" applyNumberFormat="1" applyFont="1" applyFill="1" applyBorder="1" applyAlignment="1">
      <alignment horizontal="right" vertical="center" shrinkToFit="1"/>
    </xf>
    <xf numFmtId="176" fontId="25" fillId="0" borderId="108" xfId="0" applyNumberFormat="1" applyFont="1" applyFill="1" applyBorder="1" applyAlignment="1">
      <alignment horizontal="right" vertical="center" shrinkToFit="1"/>
    </xf>
    <xf numFmtId="176" fontId="25" fillId="0" borderId="169" xfId="0" applyNumberFormat="1" applyFont="1" applyFill="1" applyBorder="1" applyAlignment="1">
      <alignment horizontal="right" vertical="center" shrinkToFit="1"/>
    </xf>
    <xf numFmtId="0" fontId="13" fillId="0" borderId="7" xfId="0" applyFont="1" applyBorder="1" applyAlignment="1">
      <alignment horizontal="center" vertical="center" shrinkToFit="1"/>
    </xf>
    <xf numFmtId="0" fontId="9" fillId="0" borderId="0" xfId="3" applyFont="1">
      <alignment vertical="center"/>
    </xf>
    <xf numFmtId="0" fontId="6" fillId="0" borderId="0" xfId="3" applyFont="1">
      <alignment vertical="center"/>
    </xf>
    <xf numFmtId="0" fontId="6" fillId="0" borderId="0" xfId="3" applyFont="1" applyAlignment="1">
      <alignment horizontal="right" vertical="center"/>
    </xf>
    <xf numFmtId="0" fontId="6" fillId="3" borderId="83" xfId="3" applyFont="1" applyFill="1" applyBorder="1" applyAlignment="1">
      <alignment horizontal="center" vertical="center"/>
    </xf>
    <xf numFmtId="0" fontId="6" fillId="3" borderId="84" xfId="3" applyFont="1" applyFill="1" applyBorder="1" applyAlignment="1">
      <alignment horizontal="center" vertical="center"/>
    </xf>
    <xf numFmtId="0" fontId="6" fillId="3" borderId="85" xfId="3" applyFont="1" applyFill="1" applyBorder="1" applyAlignment="1">
      <alignment horizontal="center" vertical="center"/>
    </xf>
    <xf numFmtId="0" fontId="6" fillId="3" borderId="86" xfId="3" applyFont="1" applyFill="1" applyBorder="1" applyAlignment="1">
      <alignment horizontal="center" vertical="center"/>
    </xf>
    <xf numFmtId="0" fontId="6" fillId="3" borderId="89" xfId="3" applyFont="1" applyFill="1" applyBorder="1" applyAlignment="1">
      <alignment horizontal="center" vertical="center"/>
    </xf>
    <xf numFmtId="0" fontId="6" fillId="3" borderId="90" xfId="3" applyFont="1" applyFill="1" applyBorder="1" applyAlignment="1">
      <alignment horizontal="center" vertical="center"/>
    </xf>
    <xf numFmtId="0" fontId="6" fillId="3" borderId="203" xfId="3" applyFont="1" applyFill="1" applyBorder="1" applyAlignment="1">
      <alignment horizontal="center" vertical="center"/>
    </xf>
    <xf numFmtId="0" fontId="6" fillId="3" borderId="204" xfId="3" applyFont="1" applyFill="1" applyBorder="1" applyAlignment="1">
      <alignment horizontal="center" vertical="center"/>
    </xf>
    <xf numFmtId="0" fontId="6" fillId="3" borderId="120" xfId="3" applyFont="1" applyFill="1" applyBorder="1" applyAlignment="1">
      <alignment horizontal="center" vertical="center" shrinkToFit="1"/>
    </xf>
    <xf numFmtId="0" fontId="13" fillId="0" borderId="6" xfId="3" applyFont="1" applyBorder="1" applyAlignment="1">
      <alignment horizontal="center" vertical="center" shrinkToFit="1"/>
    </xf>
    <xf numFmtId="38" fontId="24" fillId="0" borderId="37" xfId="4" applyFont="1" applyFill="1" applyBorder="1" applyAlignment="1">
      <alignment vertical="center" shrinkToFit="1"/>
    </xf>
    <xf numFmtId="38" fontId="24" fillId="0" borderId="38" xfId="4" applyFont="1" applyFill="1" applyBorder="1" applyAlignment="1">
      <alignment vertical="center" shrinkToFit="1"/>
    </xf>
    <xf numFmtId="38" fontId="24" fillId="0" borderId="59" xfId="4" applyFont="1" applyFill="1" applyBorder="1" applyAlignment="1">
      <alignment vertical="center" shrinkToFit="1"/>
    </xf>
    <xf numFmtId="38" fontId="24" fillId="0" borderId="62" xfId="4" applyFont="1" applyFill="1" applyBorder="1" applyAlignment="1">
      <alignment vertical="center" shrinkToFit="1"/>
    </xf>
    <xf numFmtId="38" fontId="24" fillId="0" borderId="97" xfId="4" applyFont="1" applyFill="1" applyBorder="1" applyAlignment="1">
      <alignment vertical="center" shrinkToFit="1"/>
    </xf>
    <xf numFmtId="38" fontId="24" fillId="0" borderId="205" xfId="4" applyFont="1" applyFill="1" applyBorder="1" applyAlignment="1">
      <alignment vertical="center" shrinkToFit="1"/>
    </xf>
    <xf numFmtId="38" fontId="24" fillId="0" borderId="76" xfId="4" applyFont="1" applyFill="1" applyBorder="1" applyAlignment="1">
      <alignment vertical="center" shrinkToFit="1"/>
    </xf>
    <xf numFmtId="0" fontId="6" fillId="0" borderId="1" xfId="3" applyFont="1" applyBorder="1" applyAlignment="1">
      <alignment horizontal="center" vertical="center"/>
    </xf>
    <xf numFmtId="0" fontId="6" fillId="0" borderId="77" xfId="3" applyFont="1" applyBorder="1" applyAlignment="1">
      <alignment horizontal="center" vertical="center"/>
    </xf>
    <xf numFmtId="0" fontId="6" fillId="0" borderId="78" xfId="3" applyFont="1" applyBorder="1" applyAlignment="1">
      <alignment horizontal="center" vertical="center"/>
    </xf>
    <xf numFmtId="0" fontId="6" fillId="0" borderId="79" xfId="3" applyFont="1" applyBorder="1" applyAlignment="1">
      <alignment horizontal="center" vertical="center"/>
    </xf>
    <xf numFmtId="0" fontId="13" fillId="0" borderId="10" xfId="3" applyFont="1" applyBorder="1" applyAlignment="1">
      <alignment horizontal="center" vertical="center"/>
    </xf>
    <xf numFmtId="38" fontId="24" fillId="0" borderId="40" xfId="4" applyFont="1" applyFill="1" applyBorder="1" applyAlignment="1">
      <alignment vertical="center" shrinkToFit="1"/>
    </xf>
    <xf numFmtId="38" fontId="24" fillId="0" borderId="41" xfId="4" applyFont="1" applyFill="1" applyBorder="1" applyAlignment="1">
      <alignment vertical="center" shrinkToFit="1"/>
    </xf>
    <xf numFmtId="38" fontId="24" fillId="0" borderId="60" xfId="4" applyFont="1" applyFill="1" applyBorder="1" applyAlignment="1">
      <alignment vertical="center" shrinkToFit="1"/>
    </xf>
    <xf numFmtId="38" fontId="24" fillId="0" borderId="63" xfId="4" applyFont="1" applyFill="1" applyBorder="1" applyAlignment="1">
      <alignment vertical="center" shrinkToFit="1"/>
    </xf>
    <xf numFmtId="38" fontId="24" fillId="0" borderId="98" xfId="4" applyFont="1" applyFill="1" applyBorder="1" applyAlignment="1">
      <alignment vertical="center" shrinkToFit="1"/>
    </xf>
    <xf numFmtId="38" fontId="24" fillId="0" borderId="206" xfId="4" applyFont="1" applyFill="1" applyBorder="1" applyAlignment="1">
      <alignment vertical="center" shrinkToFit="1"/>
    </xf>
    <xf numFmtId="38" fontId="24" fillId="0" borderId="184" xfId="4" applyFont="1" applyFill="1" applyBorder="1" applyAlignment="1">
      <alignment vertical="center" shrinkToFit="1"/>
    </xf>
    <xf numFmtId="0" fontId="6" fillId="0" borderId="6" xfId="3" applyFont="1" applyBorder="1">
      <alignment vertical="center"/>
    </xf>
    <xf numFmtId="38" fontId="24" fillId="2" borderId="37" xfId="4" applyFont="1" applyFill="1" applyBorder="1" applyAlignment="1">
      <alignment vertical="center" shrinkToFit="1"/>
    </xf>
    <xf numFmtId="38" fontId="24" fillId="2" borderId="38" xfId="4" applyFont="1" applyFill="1" applyBorder="1" applyAlignment="1">
      <alignment vertical="center" shrinkToFit="1"/>
    </xf>
    <xf numFmtId="38" fontId="24" fillId="2" borderId="39" xfId="4" applyFont="1" applyFill="1" applyBorder="1" applyAlignment="1">
      <alignment vertical="center" shrinkToFit="1"/>
    </xf>
    <xf numFmtId="0" fontId="13" fillId="0" borderId="9" xfId="3" applyFont="1" applyBorder="1" applyAlignment="1">
      <alignment horizontal="center" vertical="center"/>
    </xf>
    <xf numFmtId="176" fontId="24" fillId="0" borderId="43" xfId="4" applyNumberFormat="1" applyFont="1" applyFill="1" applyBorder="1" applyAlignment="1">
      <alignment vertical="center" shrinkToFit="1"/>
    </xf>
    <xf numFmtId="176" fontId="24" fillId="0" borderId="44" xfId="4" applyNumberFormat="1" applyFont="1" applyFill="1" applyBorder="1" applyAlignment="1">
      <alignment vertical="center" shrinkToFit="1"/>
    </xf>
    <xf numFmtId="176" fontId="24" fillId="0" borderId="68" xfId="4" applyNumberFormat="1" applyFont="1" applyFill="1" applyBorder="1" applyAlignment="1">
      <alignment vertical="center" shrinkToFit="1"/>
    </xf>
    <xf numFmtId="176" fontId="24" fillId="0" borderId="69" xfId="4" applyNumberFormat="1" applyFont="1" applyFill="1" applyBorder="1" applyAlignment="1">
      <alignment vertical="center" shrinkToFit="1"/>
    </xf>
    <xf numFmtId="176" fontId="24" fillId="0" borderId="207" xfId="4" applyNumberFormat="1" applyFont="1" applyFill="1" applyBorder="1" applyAlignment="1">
      <alignment vertical="center" shrinkToFit="1"/>
    </xf>
    <xf numFmtId="176" fontId="24" fillId="0" borderId="208" xfId="4" applyNumberFormat="1" applyFont="1" applyFill="1" applyBorder="1" applyAlignment="1">
      <alignment vertical="center" shrinkToFit="1"/>
    </xf>
    <xf numFmtId="176" fontId="24" fillId="0" borderId="73" xfId="4" applyNumberFormat="1" applyFont="1" applyFill="1" applyBorder="1" applyAlignment="1">
      <alignment vertical="center" shrinkToFit="1"/>
    </xf>
    <xf numFmtId="0" fontId="6" fillId="0" borderId="7" xfId="3" applyFont="1" applyBorder="1">
      <alignment vertical="center"/>
    </xf>
    <xf numFmtId="38" fontId="24" fillId="2" borderId="55" xfId="4" applyFont="1" applyFill="1" applyBorder="1" applyAlignment="1">
      <alignment vertical="center" shrinkToFit="1"/>
    </xf>
    <xf numFmtId="38" fontId="24" fillId="2" borderId="56" xfId="4" applyFont="1" applyFill="1" applyBorder="1" applyAlignment="1">
      <alignment vertical="center" shrinkToFit="1"/>
    </xf>
    <xf numFmtId="38" fontId="24" fillId="2" borderId="57" xfId="4" applyFont="1" applyFill="1" applyBorder="1" applyAlignment="1">
      <alignment vertical="center" shrinkToFit="1"/>
    </xf>
    <xf numFmtId="0" fontId="6" fillId="0" borderId="8" xfId="3" applyFont="1" applyBorder="1">
      <alignment vertical="center"/>
    </xf>
    <xf numFmtId="38" fontId="24" fillId="0" borderId="209" xfId="4" applyFont="1" applyFill="1" applyBorder="1" applyAlignment="1">
      <alignment vertical="center" shrinkToFit="1"/>
    </xf>
    <xf numFmtId="38" fontId="24" fillId="0" borderId="20" xfId="4" applyFont="1" applyFill="1" applyBorder="1" applyAlignment="1">
      <alignment vertical="center" shrinkToFit="1"/>
    </xf>
    <xf numFmtId="38" fontId="24" fillId="2" borderId="80" xfId="4" applyFont="1" applyFill="1" applyBorder="1" applyAlignment="1">
      <alignment vertical="center" shrinkToFit="1"/>
    </xf>
    <xf numFmtId="38" fontId="24" fillId="2" borderId="81" xfId="4" applyFont="1" applyFill="1" applyBorder="1" applyAlignment="1">
      <alignment vertical="center" shrinkToFit="1"/>
    </xf>
    <xf numFmtId="38" fontId="24" fillId="2" borderId="82" xfId="4" applyFont="1" applyFill="1" applyBorder="1" applyAlignment="1">
      <alignment vertical="center" shrinkToFit="1"/>
    </xf>
    <xf numFmtId="38" fontId="6" fillId="0" borderId="0" xfId="3" applyNumberFormat="1" applyFont="1">
      <alignment vertical="center"/>
    </xf>
    <xf numFmtId="0" fontId="13" fillId="0" borderId="11" xfId="3" applyFont="1" applyBorder="1" applyAlignment="1">
      <alignment horizontal="center" vertical="center"/>
    </xf>
    <xf numFmtId="176" fontId="24" fillId="0" borderId="46" xfId="4" applyNumberFormat="1" applyFont="1" applyFill="1" applyBorder="1" applyAlignment="1">
      <alignment vertical="center" shrinkToFit="1"/>
    </xf>
    <xf numFmtId="176" fontId="24" fillId="0" borderId="47" xfId="4" applyNumberFormat="1" applyFont="1" applyFill="1" applyBorder="1" applyAlignment="1">
      <alignment vertical="center" shrinkToFit="1"/>
    </xf>
    <xf numFmtId="176" fontId="24" fillId="0" borderId="70" xfId="4" applyNumberFormat="1" applyFont="1" applyFill="1" applyBorder="1" applyAlignment="1">
      <alignment vertical="center" shrinkToFit="1"/>
    </xf>
    <xf numFmtId="176" fontId="24" fillId="0" borderId="71" xfId="4" applyNumberFormat="1" applyFont="1" applyFill="1" applyBorder="1" applyAlignment="1">
      <alignment vertical="center" shrinkToFit="1"/>
    </xf>
    <xf numFmtId="176" fontId="24" fillId="0" borderId="210" xfId="4" applyNumberFormat="1" applyFont="1" applyFill="1" applyBorder="1" applyAlignment="1">
      <alignment vertical="center" shrinkToFit="1"/>
    </xf>
    <xf numFmtId="176" fontId="24" fillId="0" borderId="211" xfId="4" applyNumberFormat="1" applyFont="1" applyFill="1" applyBorder="1" applyAlignment="1">
      <alignment vertical="center" shrinkToFit="1"/>
    </xf>
    <xf numFmtId="176" fontId="24" fillId="0" borderId="186" xfId="4" applyNumberFormat="1" applyFont="1" applyFill="1" applyBorder="1" applyAlignment="1">
      <alignment vertical="center" shrinkToFit="1"/>
    </xf>
    <xf numFmtId="38" fontId="24" fillId="0" borderId="55" xfId="4" applyFont="1" applyFill="1" applyBorder="1" applyAlignment="1">
      <alignment vertical="center" shrinkToFit="1"/>
    </xf>
    <xf numFmtId="38" fontId="24" fillId="0" borderId="56" xfId="4" applyFont="1" applyFill="1" applyBorder="1" applyAlignment="1">
      <alignment vertical="center" shrinkToFit="1"/>
    </xf>
    <xf numFmtId="38" fontId="24" fillId="0" borderId="65" xfId="4" applyFont="1" applyFill="1" applyBorder="1" applyAlignment="1">
      <alignment vertical="center" shrinkToFit="1"/>
    </xf>
    <xf numFmtId="38" fontId="24" fillId="0" borderId="66" xfId="4" applyFont="1" applyFill="1" applyBorder="1" applyAlignment="1">
      <alignment vertical="center" shrinkToFit="1"/>
    </xf>
    <xf numFmtId="38" fontId="24" fillId="0" borderId="114" xfId="4" applyFont="1" applyFill="1" applyBorder="1" applyAlignment="1">
      <alignment vertical="center" shrinkToFit="1"/>
    </xf>
    <xf numFmtId="38" fontId="24" fillId="0" borderId="212" xfId="4" applyFont="1" applyFill="1" applyBorder="1" applyAlignment="1">
      <alignment vertical="center" shrinkToFit="1"/>
    </xf>
    <xf numFmtId="38" fontId="24" fillId="0" borderId="185" xfId="4" applyFont="1" applyFill="1" applyBorder="1" applyAlignment="1">
      <alignment vertical="center" shrinkToFit="1"/>
    </xf>
    <xf numFmtId="0" fontId="13" fillId="0" borderId="17" xfId="3" applyFont="1" applyBorder="1" applyAlignment="1">
      <alignment horizontal="center" vertical="center"/>
    </xf>
    <xf numFmtId="176" fontId="24" fillId="0" borderId="52" xfId="4" applyNumberFormat="1" applyFont="1" applyFill="1" applyBorder="1" applyAlignment="1">
      <alignment vertical="center" shrinkToFit="1"/>
    </xf>
    <xf numFmtId="176" fontId="24" fillId="0" borderId="53" xfId="4" applyNumberFormat="1" applyFont="1" applyFill="1" applyBorder="1" applyAlignment="1">
      <alignment vertical="center" shrinkToFit="1"/>
    </xf>
    <xf numFmtId="176" fontId="24" fillId="0" borderId="61" xfId="4" applyNumberFormat="1" applyFont="1" applyFill="1" applyBorder="1" applyAlignment="1">
      <alignment vertical="center" shrinkToFit="1"/>
    </xf>
    <xf numFmtId="176" fontId="24" fillId="0" borderId="64" xfId="4" applyNumberFormat="1" applyFont="1" applyFill="1" applyBorder="1" applyAlignment="1">
      <alignment vertical="center" shrinkToFit="1"/>
    </xf>
    <xf numFmtId="176" fontId="24" fillId="0" borderId="99" xfId="4" applyNumberFormat="1" applyFont="1" applyFill="1" applyBorder="1" applyAlignment="1">
      <alignment vertical="center" shrinkToFit="1"/>
    </xf>
    <xf numFmtId="176" fontId="24" fillId="0" borderId="213" xfId="4" applyNumberFormat="1" applyFont="1" applyFill="1" applyBorder="1" applyAlignment="1">
      <alignment vertical="center" shrinkToFit="1"/>
    </xf>
    <xf numFmtId="176" fontId="24" fillId="0" borderId="21" xfId="4" applyNumberFormat="1" applyFont="1" applyFill="1" applyBorder="1" applyAlignment="1">
      <alignment vertical="center" shrinkToFit="1"/>
    </xf>
    <xf numFmtId="0" fontId="11" fillId="0" borderId="0" xfId="3" applyFont="1" applyAlignment="1"/>
    <xf numFmtId="0" fontId="11" fillId="0" borderId="0" xfId="3" applyFont="1">
      <alignment vertical="center"/>
    </xf>
    <xf numFmtId="0" fontId="11" fillId="0" borderId="0" xfId="3" applyFont="1" applyAlignment="1">
      <alignment vertical="top"/>
    </xf>
    <xf numFmtId="0" fontId="12" fillId="0" borderId="0" xfId="3">
      <alignment vertical="center"/>
    </xf>
    <xf numFmtId="0" fontId="6" fillId="0" borderId="198" xfId="3" applyFont="1" applyBorder="1">
      <alignment vertical="center"/>
    </xf>
    <xf numFmtId="38" fontId="13" fillId="0" borderId="0" xfId="4" applyFont="1" applyFill="1" applyBorder="1" applyAlignment="1">
      <alignment vertical="center" shrinkToFit="1"/>
    </xf>
    <xf numFmtId="188" fontId="6" fillId="3" borderId="85" xfId="3" applyNumberFormat="1" applyFont="1" applyFill="1" applyBorder="1" applyAlignment="1">
      <alignment horizontal="center" vertical="center"/>
    </xf>
    <xf numFmtId="188" fontId="6" fillId="3" borderId="86" xfId="3" applyNumberFormat="1" applyFont="1" applyFill="1" applyBorder="1" applyAlignment="1">
      <alignment horizontal="center" vertical="center"/>
    </xf>
    <xf numFmtId="188" fontId="6" fillId="3" borderId="89" xfId="3" applyNumberFormat="1" applyFont="1" applyFill="1" applyBorder="1" applyAlignment="1">
      <alignment horizontal="center" vertical="center"/>
    </xf>
    <xf numFmtId="188" fontId="6" fillId="3" borderId="89" xfId="3" applyNumberFormat="1" applyFont="1" applyFill="1" applyBorder="1" applyAlignment="1">
      <alignment horizontal="center" vertical="center" shrinkToFit="1"/>
    </xf>
    <xf numFmtId="0" fontId="6" fillId="0" borderId="6" xfId="3" applyFont="1" applyBorder="1" applyAlignment="1">
      <alignment horizontal="center" vertical="center" shrinkToFit="1"/>
    </xf>
    <xf numFmtId="0" fontId="24" fillId="0" borderId="38" xfId="3" applyFont="1" applyBorder="1">
      <alignment vertical="center"/>
    </xf>
    <xf numFmtId="0" fontId="24" fillId="0" borderId="59" xfId="3" applyFont="1" applyBorder="1">
      <alignment vertical="center"/>
    </xf>
    <xf numFmtId="0" fontId="6" fillId="0" borderId="10" xfId="3" applyFont="1" applyBorder="1" applyAlignment="1">
      <alignment horizontal="center" vertical="center"/>
    </xf>
    <xf numFmtId="188" fontId="6" fillId="0" borderId="78" xfId="3" applyNumberFormat="1" applyFont="1" applyBorder="1" applyAlignment="1">
      <alignment horizontal="center" vertical="center"/>
    </xf>
    <xf numFmtId="188" fontId="6" fillId="0" borderId="79" xfId="3" applyNumberFormat="1" applyFont="1" applyBorder="1" applyAlignment="1">
      <alignment horizontal="center" vertical="center"/>
    </xf>
    <xf numFmtId="188" fontId="6" fillId="0" borderId="77" xfId="3" applyNumberFormat="1" applyFont="1" applyBorder="1" applyAlignment="1">
      <alignment horizontal="center" vertical="center"/>
    </xf>
    <xf numFmtId="38" fontId="24" fillId="2" borderId="41" xfId="4" applyFont="1" applyFill="1" applyBorder="1" applyAlignment="1">
      <alignment vertical="center" shrinkToFit="1"/>
    </xf>
    <xf numFmtId="38" fontId="24" fillId="2" borderId="42" xfId="4" applyFont="1" applyFill="1" applyBorder="1" applyAlignment="1">
      <alignment vertical="center" shrinkToFit="1"/>
    </xf>
    <xf numFmtId="38" fontId="24" fillId="2" borderId="40" xfId="4" applyFont="1" applyFill="1" applyBorder="1" applyAlignment="1">
      <alignment vertical="center" shrinkToFit="1"/>
    </xf>
    <xf numFmtId="0" fontId="6" fillId="0" borderId="159" xfId="3" applyFont="1" applyBorder="1" applyAlignment="1">
      <alignment horizontal="center" vertical="center"/>
    </xf>
    <xf numFmtId="38" fontId="24" fillId="0" borderId="160" xfId="4" applyFont="1" applyFill="1" applyBorder="1" applyAlignment="1">
      <alignment vertical="center" shrinkToFit="1"/>
    </xf>
    <xf numFmtId="38" fontId="24" fillId="0" borderId="161" xfId="4" applyFont="1" applyFill="1" applyBorder="1" applyAlignment="1">
      <alignment vertical="center" shrinkToFit="1"/>
    </xf>
    <xf numFmtId="38" fontId="24" fillId="0" borderId="162" xfId="4" applyFont="1" applyFill="1" applyBorder="1" applyAlignment="1">
      <alignment vertical="center" shrinkToFit="1"/>
    </xf>
    <xf numFmtId="0" fontId="6" fillId="0" borderId="12" xfId="3" applyFont="1" applyBorder="1" applyAlignment="1">
      <alignment horizontal="center" vertical="center" shrinkToFit="1"/>
    </xf>
    <xf numFmtId="38" fontId="24" fillId="0" borderId="49" xfId="4" applyFont="1" applyFill="1" applyBorder="1" applyAlignment="1">
      <alignment vertical="center" shrinkToFit="1"/>
    </xf>
    <xf numFmtId="38" fontId="24" fillId="0" borderId="50" xfId="4" applyFont="1" applyFill="1" applyBorder="1" applyAlignment="1">
      <alignment vertical="center" shrinkToFit="1"/>
    </xf>
    <xf numFmtId="38" fontId="24" fillId="0" borderId="94" xfId="4" applyFont="1" applyFill="1" applyBorder="1" applyAlignment="1">
      <alignment vertical="center" shrinkToFit="1"/>
    </xf>
    <xf numFmtId="0" fontId="24" fillId="0" borderId="50" xfId="3" applyFont="1" applyBorder="1">
      <alignment vertical="center"/>
    </xf>
    <xf numFmtId="0" fontId="24" fillId="0" borderId="94" xfId="3" applyFont="1" applyBorder="1">
      <alignment vertical="center"/>
    </xf>
    <xf numFmtId="0" fontId="6" fillId="0" borderId="102" xfId="3" applyFont="1" applyBorder="1" applyAlignment="1">
      <alignment horizontal="center" vertical="center"/>
    </xf>
    <xf numFmtId="38" fontId="24" fillId="0" borderId="103" xfId="4" applyFont="1" applyFill="1" applyBorder="1" applyAlignment="1">
      <alignment vertical="center" shrinkToFit="1"/>
    </xf>
    <xf numFmtId="38" fontId="24" fillId="0" borderId="104" xfId="4" applyFont="1" applyFill="1" applyBorder="1" applyAlignment="1">
      <alignment vertical="center" shrinkToFit="1"/>
    </xf>
    <xf numFmtId="38" fontId="24" fillId="0" borderId="105" xfId="4" applyFont="1" applyFill="1" applyBorder="1" applyAlignment="1">
      <alignment vertical="center" shrinkToFit="1"/>
    </xf>
    <xf numFmtId="0" fontId="21" fillId="0" borderId="0" xfId="3" applyFont="1" applyAlignment="1"/>
    <xf numFmtId="0" fontId="9" fillId="0" borderId="0" xfId="6" applyFont="1">
      <alignment vertical="center"/>
    </xf>
    <xf numFmtId="0" fontId="6" fillId="0" borderId="0" xfId="6" applyFont="1">
      <alignment vertical="center"/>
    </xf>
    <xf numFmtId="0" fontId="6" fillId="0" borderId="0" xfId="6" applyFont="1" applyAlignment="1">
      <alignment horizontal="right" vertical="center"/>
    </xf>
    <xf numFmtId="0" fontId="6" fillId="3" borderId="83" xfId="6" applyFont="1" applyFill="1" applyBorder="1" applyAlignment="1">
      <alignment horizontal="center" vertical="center"/>
    </xf>
    <xf numFmtId="0" fontId="6" fillId="3" borderId="84" xfId="6" applyFont="1" applyFill="1" applyBorder="1" applyAlignment="1">
      <alignment horizontal="center" vertical="center"/>
    </xf>
    <xf numFmtId="0" fontId="6" fillId="3" borderId="85" xfId="6" applyFont="1" applyFill="1" applyBorder="1" applyAlignment="1">
      <alignment horizontal="center" vertical="center"/>
    </xf>
    <xf numFmtId="0" fontId="6" fillId="3" borderId="86" xfId="6" applyFont="1" applyFill="1" applyBorder="1" applyAlignment="1">
      <alignment horizontal="center" vertical="center"/>
    </xf>
    <xf numFmtId="0" fontId="6" fillId="3" borderId="89" xfId="6" applyFont="1" applyFill="1" applyBorder="1" applyAlignment="1">
      <alignment horizontal="center" vertical="center"/>
    </xf>
    <xf numFmtId="0" fontId="6" fillId="0" borderId="0" xfId="6" applyFont="1" applyAlignment="1">
      <alignment horizontal="center" vertical="center"/>
    </xf>
    <xf numFmtId="0" fontId="13" fillId="0" borderId="6" xfId="6" applyFont="1" applyBorder="1" applyAlignment="1">
      <alignment horizontal="center" vertical="center" shrinkToFit="1"/>
    </xf>
    <xf numFmtId="38" fontId="24" fillId="0" borderId="0" xfId="4" applyFont="1" applyFill="1" applyBorder="1" applyAlignment="1">
      <alignment vertical="center" shrinkToFit="1"/>
    </xf>
    <xf numFmtId="0" fontId="13" fillId="0" borderId="10" xfId="6" applyFont="1" applyBorder="1" applyAlignment="1">
      <alignment horizontal="center" vertical="center"/>
    </xf>
    <xf numFmtId="40" fontId="6" fillId="0" borderId="0" xfId="6" applyNumberFormat="1" applyFont="1">
      <alignment vertical="center"/>
    </xf>
    <xf numFmtId="0" fontId="13" fillId="0" borderId="9" xfId="6" applyFont="1" applyBorder="1" applyAlignment="1">
      <alignment horizontal="center" vertical="center"/>
    </xf>
    <xf numFmtId="176" fontId="24" fillId="0" borderId="0" xfId="4" applyNumberFormat="1" applyFont="1" applyFill="1" applyBorder="1" applyAlignment="1">
      <alignment vertical="center" shrinkToFit="1"/>
    </xf>
    <xf numFmtId="38" fontId="6" fillId="0" borderId="0" xfId="6" applyNumberFormat="1" applyFont="1">
      <alignment vertical="center"/>
    </xf>
    <xf numFmtId="0" fontId="13" fillId="0" borderId="17" xfId="6" applyFont="1" applyBorder="1" applyAlignment="1">
      <alignment horizontal="center" vertical="center"/>
    </xf>
    <xf numFmtId="0" fontId="13" fillId="0" borderId="11" xfId="6" applyFont="1" applyBorder="1" applyAlignment="1">
      <alignment horizontal="center" vertical="center"/>
    </xf>
    <xf numFmtId="0" fontId="13" fillId="0" borderId="0" xfId="6" applyFont="1" applyAlignment="1">
      <alignment horizontal="center" vertical="center" shrinkToFit="1"/>
    </xf>
    <xf numFmtId="0" fontId="13" fillId="0" borderId="7" xfId="6" applyFont="1" applyBorder="1" applyAlignment="1">
      <alignment horizontal="center" vertical="center" shrinkToFit="1"/>
    </xf>
    <xf numFmtId="0" fontId="13" fillId="0" borderId="0" xfId="6" applyFont="1" applyAlignment="1">
      <alignment horizontal="center" vertical="center"/>
    </xf>
    <xf numFmtId="0" fontId="11" fillId="0" borderId="0" xfId="6" applyFont="1">
      <alignment vertical="center"/>
    </xf>
    <xf numFmtId="0" fontId="11" fillId="0" borderId="0" xfId="6" applyFont="1" applyAlignment="1">
      <alignment vertical="top"/>
    </xf>
    <xf numFmtId="0" fontId="11" fillId="10" borderId="0" xfId="0" applyFont="1" applyFill="1" applyBorder="1" applyAlignment="1">
      <alignment horizontal="center" vertical="center"/>
    </xf>
    <xf numFmtId="0" fontId="11" fillId="11" borderId="0" xfId="0" applyFont="1" applyFill="1" applyBorder="1" applyAlignment="1">
      <alignment horizontal="center" vertical="center"/>
    </xf>
    <xf numFmtId="0" fontId="11" fillId="9" borderId="0" xfId="0" applyFont="1" applyFill="1" applyBorder="1" applyAlignment="1">
      <alignment horizontal="center" vertical="center"/>
    </xf>
    <xf numFmtId="0" fontId="11" fillId="12" borderId="0" xfId="0" applyFont="1" applyFill="1" applyBorder="1" applyAlignment="1">
      <alignment horizontal="center" vertical="center"/>
    </xf>
    <xf numFmtId="0" fontId="11" fillId="13" borderId="0" xfId="0" applyFont="1" applyFill="1" applyBorder="1" applyAlignment="1">
      <alignment horizontal="center" vertical="center"/>
    </xf>
    <xf numFmtId="0" fontId="11" fillId="14" borderId="0" xfId="0" applyFont="1" applyFill="1" applyBorder="1" applyAlignment="1">
      <alignment horizontal="center" vertical="center"/>
    </xf>
    <xf numFmtId="0" fontId="11" fillId="5" borderId="0" xfId="0" applyFont="1" applyFill="1" applyBorder="1" applyAlignment="1">
      <alignment horizontal="center" vertical="center"/>
    </xf>
    <xf numFmtId="0" fontId="11" fillId="2" borderId="0" xfId="0" applyFont="1" applyFill="1" applyBorder="1" applyAlignment="1">
      <alignment horizontal="center" vertical="center"/>
    </xf>
    <xf numFmtId="0" fontId="11" fillId="6" borderId="0" xfId="0" applyFont="1" applyFill="1" applyBorder="1" applyAlignment="1">
      <alignment horizontal="center" vertical="center"/>
    </xf>
    <xf numFmtId="0" fontId="11" fillId="15" borderId="0" xfId="0" applyFont="1" applyFill="1" applyBorder="1" applyAlignment="1">
      <alignment horizontal="center" vertical="center"/>
    </xf>
    <xf numFmtId="0" fontId="11" fillId="17" borderId="191" xfId="0" applyFont="1" applyFill="1" applyBorder="1" applyAlignment="1">
      <alignment horizontal="center" vertical="center"/>
    </xf>
    <xf numFmtId="0" fontId="11" fillId="17" borderId="0" xfId="0" applyFont="1" applyFill="1" applyBorder="1" applyAlignment="1">
      <alignment horizontal="center" vertical="center"/>
    </xf>
    <xf numFmtId="0" fontId="11" fillId="18" borderId="191" xfId="0" applyFont="1" applyFill="1" applyBorder="1" applyAlignment="1">
      <alignment horizontal="center" vertical="center"/>
    </xf>
    <xf numFmtId="0" fontId="11" fillId="16" borderId="191" xfId="0" applyFont="1" applyFill="1" applyBorder="1" applyAlignment="1">
      <alignment horizontal="center" vertical="center"/>
    </xf>
    <xf numFmtId="0" fontId="11" fillId="0" borderId="0" xfId="0" applyFont="1" applyFill="1" applyBorder="1" applyAlignment="1">
      <alignment horizontal="center" vertical="center" shrinkToFit="1"/>
    </xf>
    <xf numFmtId="0" fontId="6" fillId="0" borderId="0" xfId="6" applyFont="1" applyAlignment="1">
      <alignment vertical="center"/>
    </xf>
    <xf numFmtId="0" fontId="9" fillId="0" borderId="0"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43" fillId="19" borderId="191" xfId="0" applyFont="1" applyFill="1" applyBorder="1" applyAlignment="1">
      <alignment horizontal="center" vertical="center"/>
    </xf>
    <xf numFmtId="0" fontId="11" fillId="20" borderId="191" xfId="0" applyFont="1" applyFill="1" applyBorder="1" applyAlignment="1">
      <alignment horizontal="center" vertical="center"/>
    </xf>
    <xf numFmtId="0" fontId="9" fillId="0" borderId="215" xfId="0" applyFont="1" applyBorder="1" applyAlignment="1">
      <alignment horizontal="center" vertical="center"/>
    </xf>
    <xf numFmtId="0" fontId="9" fillId="0" borderId="216" xfId="0" applyFont="1" applyBorder="1" applyAlignment="1">
      <alignment horizontal="center" vertical="center"/>
    </xf>
    <xf numFmtId="0" fontId="9" fillId="0" borderId="217" xfId="0" applyFont="1" applyBorder="1" applyAlignment="1">
      <alignment horizontal="center" vertical="center"/>
    </xf>
    <xf numFmtId="0" fontId="9" fillId="0" borderId="218" xfId="0" applyFont="1" applyBorder="1" applyAlignment="1">
      <alignment horizontal="center" vertical="center"/>
    </xf>
    <xf numFmtId="0" fontId="9" fillId="0" borderId="219" xfId="0" applyFont="1" applyBorder="1" applyAlignment="1">
      <alignment horizontal="center" vertical="center"/>
    </xf>
    <xf numFmtId="0" fontId="9" fillId="0" borderId="220" xfId="0" applyFont="1" applyBorder="1" applyAlignment="1">
      <alignment horizontal="center" vertical="center"/>
    </xf>
    <xf numFmtId="0" fontId="9" fillId="0" borderId="221" xfId="0" applyFont="1" applyBorder="1" applyAlignment="1">
      <alignment horizontal="center" vertical="center"/>
    </xf>
    <xf numFmtId="0" fontId="9" fillId="0" borderId="222" xfId="0" applyFont="1" applyBorder="1" applyAlignment="1">
      <alignment horizontal="center" vertical="center"/>
    </xf>
    <xf numFmtId="0" fontId="11" fillId="0" borderId="0" xfId="0" applyFont="1" applyAlignment="1">
      <alignment horizontal="left"/>
    </xf>
    <xf numFmtId="0" fontId="13" fillId="0" borderId="0" xfId="6" applyFont="1" applyAlignment="1">
      <alignment horizontal="left"/>
    </xf>
    <xf numFmtId="176" fontId="24" fillId="0" borderId="0" xfId="4" applyNumberFormat="1" applyFont="1" applyFill="1" applyBorder="1" applyAlignment="1">
      <alignment horizontal="left" shrinkToFit="1"/>
    </xf>
    <xf numFmtId="0" fontId="13" fillId="0" borderId="0" xfId="6" applyFont="1" applyAlignment="1">
      <alignment horizontal="left" shrinkToFit="1"/>
    </xf>
    <xf numFmtId="38" fontId="24" fillId="0" borderId="0" xfId="4" applyFont="1" applyFill="1" applyBorder="1" applyAlignment="1">
      <alignment horizontal="left" shrinkToFit="1"/>
    </xf>
    <xf numFmtId="0" fontId="6" fillId="0" borderId="0" xfId="6" applyFont="1" applyAlignment="1">
      <alignment horizontal="left"/>
    </xf>
    <xf numFmtId="0" fontId="6" fillId="0" borderId="0" xfId="0" applyFont="1" applyAlignment="1">
      <alignment horizontal="center" vertical="center" shrinkToFit="1"/>
    </xf>
    <xf numFmtId="38" fontId="26" fillId="0" borderId="66" xfId="1" applyFont="1" applyFill="1" applyBorder="1" applyAlignment="1">
      <alignment vertical="center" shrinkToFit="1"/>
    </xf>
    <xf numFmtId="38" fontId="24" fillId="0" borderId="64" xfId="1" applyFont="1" applyFill="1" applyBorder="1" applyAlignment="1">
      <alignment vertical="center" shrinkToFit="1"/>
    </xf>
    <xf numFmtId="188" fontId="6" fillId="3" borderId="90" xfId="0" applyNumberFormat="1" applyFont="1" applyFill="1" applyBorder="1" applyAlignment="1">
      <alignment horizontal="center" vertical="center"/>
    </xf>
    <xf numFmtId="38" fontId="24" fillId="0" borderId="95" xfId="1" applyFont="1" applyFill="1" applyBorder="1" applyAlignment="1">
      <alignment vertical="center" shrinkToFit="1"/>
    </xf>
    <xf numFmtId="38" fontId="24" fillId="0" borderId="224" xfId="1" applyFont="1" applyFill="1" applyBorder="1" applyAlignment="1">
      <alignment vertical="center" shrinkToFit="1"/>
    </xf>
    <xf numFmtId="38" fontId="24" fillId="0" borderId="69" xfId="1" applyFont="1" applyFill="1" applyBorder="1" applyAlignment="1">
      <alignment vertical="center" shrinkToFit="1"/>
    </xf>
    <xf numFmtId="38" fontId="24" fillId="0" borderId="71" xfId="1" applyFont="1" applyFill="1" applyBorder="1" applyAlignment="1">
      <alignment vertical="center" shrinkToFit="1"/>
    </xf>
    <xf numFmtId="38" fontId="24" fillId="0" borderId="225" xfId="1" applyFont="1" applyFill="1" applyBorder="1" applyAlignment="1">
      <alignment vertical="center" shrinkToFit="1"/>
    </xf>
    <xf numFmtId="38" fontId="25" fillId="0" borderId="226" xfId="1" applyFont="1" applyFill="1" applyBorder="1" applyAlignment="1">
      <alignment vertical="center" shrinkToFit="1"/>
    </xf>
    <xf numFmtId="0" fontId="6" fillId="0" borderId="0" xfId="0" applyFont="1" applyFill="1" applyBorder="1" applyAlignment="1">
      <alignment horizontal="right" vertical="center"/>
    </xf>
    <xf numFmtId="0" fontId="6" fillId="0" borderId="0" xfId="0" applyFont="1" applyFill="1" applyBorder="1" applyAlignment="1">
      <alignment horizontal="right" vertical="center"/>
    </xf>
    <xf numFmtId="0" fontId="6" fillId="0" borderId="0" xfId="0" applyFont="1" applyAlignment="1">
      <alignment horizontal="right"/>
    </xf>
    <xf numFmtId="0" fontId="6" fillId="0" borderId="0" xfId="0" applyFont="1" applyBorder="1" applyAlignment="1">
      <alignment horizontal="center" vertical="center" shrinkToFit="1"/>
    </xf>
    <xf numFmtId="38" fontId="6" fillId="0" borderId="0" xfId="0" applyNumberFormat="1" applyFont="1" applyBorder="1">
      <alignment vertical="center"/>
    </xf>
    <xf numFmtId="0" fontId="6" fillId="0" borderId="0" xfId="0" applyFont="1" applyBorder="1" applyAlignment="1">
      <alignment horizontal="right" vertical="center"/>
    </xf>
    <xf numFmtId="38" fontId="44" fillId="0" borderId="56" xfId="0" applyNumberFormat="1" applyFont="1" applyBorder="1" applyAlignment="1">
      <alignment horizontal="right" vertical="center"/>
    </xf>
    <xf numFmtId="38" fontId="6" fillId="0" borderId="56" xfId="1" applyFont="1" applyBorder="1">
      <alignment vertical="center"/>
    </xf>
    <xf numFmtId="0" fontId="6" fillId="0" borderId="56" xfId="0" applyFont="1" applyBorder="1" applyAlignment="1">
      <alignment horizontal="right" vertical="center"/>
    </xf>
    <xf numFmtId="0" fontId="6" fillId="0" borderId="55" xfId="0" applyFont="1" applyFill="1" applyBorder="1">
      <alignment vertical="center"/>
    </xf>
    <xf numFmtId="38" fontId="6" fillId="0" borderId="81" xfId="1" applyFont="1" applyBorder="1">
      <alignment vertical="center"/>
    </xf>
    <xf numFmtId="38" fontId="44" fillId="0" borderId="81" xfId="0" applyNumberFormat="1" applyFont="1" applyBorder="1" applyAlignment="1">
      <alignment horizontal="right" vertical="center"/>
    </xf>
    <xf numFmtId="0" fontId="6" fillId="0" borderId="227" xfId="0" applyFont="1" applyBorder="1" applyAlignment="1">
      <alignment horizontal="center" vertical="center"/>
    </xf>
    <xf numFmtId="38" fontId="6" fillId="0" borderId="228" xfId="0" applyNumberFormat="1" applyFont="1" applyBorder="1">
      <alignment vertical="center"/>
    </xf>
    <xf numFmtId="0" fontId="6" fillId="0" borderId="228" xfId="0" applyFont="1" applyBorder="1" applyAlignment="1">
      <alignment horizontal="left" vertical="center"/>
    </xf>
    <xf numFmtId="0" fontId="6" fillId="0" borderId="228" xfId="0" applyFont="1" applyBorder="1">
      <alignment vertical="center"/>
    </xf>
    <xf numFmtId="0" fontId="6" fillId="0" borderId="229" xfId="0" applyFont="1" applyBorder="1">
      <alignment vertical="center"/>
    </xf>
    <xf numFmtId="0" fontId="6" fillId="0" borderId="79" xfId="0" applyFont="1" applyBorder="1">
      <alignment vertical="center"/>
    </xf>
    <xf numFmtId="38" fontId="24" fillId="0" borderId="0" xfId="1" applyFont="1" applyFill="1" applyBorder="1" applyAlignment="1">
      <alignment horizontal="right" vertical="center" shrinkToFit="1"/>
    </xf>
    <xf numFmtId="176" fontId="24" fillId="0" borderId="0" xfId="0" applyNumberFormat="1" applyFont="1" applyFill="1" applyBorder="1" applyAlignment="1">
      <alignment horizontal="center" vertical="center" shrinkToFit="1"/>
    </xf>
    <xf numFmtId="176" fontId="24" fillId="0" borderId="0" xfId="0" applyNumberFormat="1" applyFont="1" applyFill="1" applyBorder="1" applyAlignment="1">
      <alignment vertical="center" shrinkToFit="1"/>
    </xf>
    <xf numFmtId="38" fontId="24" fillId="0" borderId="0" xfId="1" applyFont="1" applyFill="1" applyBorder="1" applyAlignment="1">
      <alignment horizontal="center" vertical="center" shrinkToFit="1"/>
    </xf>
    <xf numFmtId="0" fontId="6" fillId="0" borderId="0" xfId="0" applyFont="1" applyFill="1" applyBorder="1" applyAlignment="1">
      <alignment horizontal="center" vertical="center" shrinkToFit="1"/>
    </xf>
    <xf numFmtId="188" fontId="6" fillId="3" borderId="89" xfId="0" applyNumberFormat="1" applyFont="1" applyFill="1" applyBorder="1" applyAlignment="1">
      <alignment horizontal="center" vertical="center" shrinkToFit="1"/>
    </xf>
    <xf numFmtId="188" fontId="6" fillId="0" borderId="4" xfId="0" applyNumberFormat="1" applyFont="1" applyFill="1" applyBorder="1" applyAlignment="1">
      <alignment horizontal="center" vertical="center" shrinkToFit="1"/>
    </xf>
    <xf numFmtId="38" fontId="24" fillId="0" borderId="128" xfId="1" applyFont="1" applyFill="1" applyBorder="1" applyAlignment="1">
      <alignment horizontal="center" vertical="center" shrinkToFit="1"/>
    </xf>
    <xf numFmtId="38" fontId="24" fillId="0" borderId="134" xfId="1" applyFont="1" applyFill="1" applyBorder="1" applyAlignment="1">
      <alignment horizontal="center" vertical="center" shrinkToFit="1"/>
    </xf>
    <xf numFmtId="38" fontId="24" fillId="0" borderId="44" xfId="1" applyFont="1" applyFill="1" applyBorder="1" applyAlignment="1">
      <alignment horizontal="center" vertical="center" shrinkToFit="1"/>
    </xf>
    <xf numFmtId="38" fontId="24" fillId="0" borderId="68" xfId="1" applyFont="1" applyFill="1" applyBorder="1" applyAlignment="1">
      <alignment horizontal="center" vertical="center" shrinkToFit="1"/>
    </xf>
    <xf numFmtId="38" fontId="24" fillId="0" borderId="47" xfId="1" applyFont="1" applyFill="1" applyBorder="1" applyAlignment="1">
      <alignment horizontal="center" vertical="center" shrinkToFit="1"/>
    </xf>
    <xf numFmtId="38" fontId="24" fillId="0" borderId="70" xfId="1" applyFont="1" applyFill="1" applyBorder="1" applyAlignment="1">
      <alignment horizontal="center" vertical="center" shrinkToFit="1"/>
    </xf>
    <xf numFmtId="38" fontId="24" fillId="0" borderId="75" xfId="1" applyFont="1" applyFill="1" applyBorder="1" applyAlignment="1">
      <alignment vertical="center"/>
    </xf>
    <xf numFmtId="176" fontId="24" fillId="0" borderId="75" xfId="0" applyNumberFormat="1" applyFont="1" applyBorder="1" applyAlignment="1">
      <alignment vertical="center"/>
    </xf>
    <xf numFmtId="0" fontId="13" fillId="0" borderId="22" xfId="0" applyFont="1" applyBorder="1" applyAlignment="1">
      <alignment horizontal="center" vertical="center"/>
    </xf>
    <xf numFmtId="188" fontId="6" fillId="3" borderId="90" xfId="3" applyNumberFormat="1" applyFont="1" applyFill="1" applyBorder="1" applyAlignment="1">
      <alignment horizontal="center" vertical="center"/>
    </xf>
    <xf numFmtId="38" fontId="24" fillId="0" borderId="163" xfId="4" applyFont="1" applyFill="1" applyBorder="1" applyAlignment="1">
      <alignment vertical="center" shrinkToFit="1"/>
    </xf>
    <xf numFmtId="38" fontId="24" fillId="0" borderId="95" xfId="4" applyFont="1" applyFill="1" applyBorder="1" applyAlignment="1">
      <alignment vertical="center" shrinkToFit="1"/>
    </xf>
    <xf numFmtId="38" fontId="24" fillId="0" borderId="106" xfId="4" applyFont="1" applyFill="1" applyBorder="1" applyAlignment="1">
      <alignment vertical="center" shrinkToFit="1"/>
    </xf>
    <xf numFmtId="0" fontId="6" fillId="0" borderId="6" xfId="8" applyFont="1" applyBorder="1">
      <alignment vertical="center"/>
    </xf>
    <xf numFmtId="0" fontId="6" fillId="0" borderId="7" xfId="8" applyFont="1" applyBorder="1">
      <alignment vertical="center"/>
    </xf>
    <xf numFmtId="0" fontId="6" fillId="0" borderId="7" xfId="3" applyFont="1" applyBorder="1" applyAlignment="1">
      <alignment horizontal="center" vertical="center" shrinkToFit="1"/>
    </xf>
    <xf numFmtId="0" fontId="6" fillId="2" borderId="37" xfId="8" applyFont="1" applyFill="1" applyBorder="1">
      <alignment vertical="center"/>
    </xf>
    <xf numFmtId="0" fontId="6" fillId="2" borderId="38" xfId="8" applyFont="1" applyFill="1" applyBorder="1">
      <alignment vertical="center"/>
    </xf>
    <xf numFmtId="0" fontId="6" fillId="2" borderId="38" xfId="3" applyFont="1" applyFill="1" applyBorder="1">
      <alignment vertical="center"/>
    </xf>
    <xf numFmtId="0" fontId="6" fillId="2" borderId="39" xfId="3" applyFont="1" applyFill="1" applyBorder="1">
      <alignment vertical="center"/>
    </xf>
    <xf numFmtId="177" fontId="6" fillId="0" borderId="0" xfId="9" applyNumberFormat="1" applyFont="1">
      <alignment vertical="center"/>
    </xf>
    <xf numFmtId="0" fontId="6" fillId="2" borderId="55" xfId="8" applyFont="1" applyFill="1" applyBorder="1">
      <alignment vertical="center"/>
    </xf>
    <xf numFmtId="0" fontId="6" fillId="2" borderId="56" xfId="8" applyFont="1" applyFill="1" applyBorder="1">
      <alignment vertical="center"/>
    </xf>
    <xf numFmtId="0" fontId="6" fillId="2" borderId="56" xfId="3" applyFont="1" applyFill="1" applyBorder="1">
      <alignment vertical="center"/>
    </xf>
    <xf numFmtId="0" fontId="6" fillId="2" borderId="57" xfId="3" applyFont="1" applyFill="1" applyBorder="1">
      <alignment vertical="center"/>
    </xf>
    <xf numFmtId="0" fontId="6" fillId="2" borderId="55" xfId="3" applyFont="1" applyFill="1" applyBorder="1">
      <alignment vertical="center"/>
    </xf>
    <xf numFmtId="0" fontId="6" fillId="0" borderId="8" xfId="3" applyFont="1" applyBorder="1" applyAlignment="1">
      <alignment horizontal="center" vertical="center" shrinkToFit="1"/>
    </xf>
    <xf numFmtId="0" fontId="6" fillId="2" borderId="80" xfId="3" applyFont="1" applyFill="1" applyBorder="1">
      <alignment vertical="center"/>
    </xf>
    <xf numFmtId="0" fontId="6" fillId="2" borderId="81" xfId="3" applyFont="1" applyFill="1" applyBorder="1">
      <alignment vertical="center"/>
    </xf>
    <xf numFmtId="0" fontId="6" fillId="2" borderId="82" xfId="3" applyFont="1" applyFill="1" applyBorder="1">
      <alignment vertical="center"/>
    </xf>
    <xf numFmtId="0" fontId="6" fillId="0" borderId="6" xfId="3" applyFont="1" applyBorder="1" applyAlignment="1">
      <alignment horizontal="center" vertical="center"/>
    </xf>
    <xf numFmtId="0" fontId="6" fillId="2" borderId="37" xfId="3" applyFont="1" applyFill="1" applyBorder="1">
      <alignment vertical="center"/>
    </xf>
    <xf numFmtId="0" fontId="6" fillId="0" borderId="7" xfId="3" applyFont="1" applyBorder="1" applyAlignment="1">
      <alignment horizontal="center" vertical="center"/>
    </xf>
    <xf numFmtId="0" fontId="6" fillId="0" borderId="8" xfId="3" applyFont="1" applyBorder="1" applyAlignment="1">
      <alignment horizontal="center" vertical="center"/>
    </xf>
    <xf numFmtId="0" fontId="6" fillId="0" borderId="0" xfId="8" applyFont="1">
      <alignment vertical="center"/>
    </xf>
    <xf numFmtId="38" fontId="6" fillId="0" borderId="74" xfId="1" applyFont="1" applyFill="1" applyBorder="1">
      <alignment vertical="center"/>
    </xf>
    <xf numFmtId="38" fontId="6" fillId="0" borderId="75" xfId="1" applyFont="1" applyFill="1" applyBorder="1">
      <alignment vertical="center"/>
    </xf>
    <xf numFmtId="38" fontId="6" fillId="0" borderId="149" xfId="1" applyFont="1" applyFill="1" applyBorder="1">
      <alignment vertical="center"/>
    </xf>
    <xf numFmtId="38" fontId="6" fillId="0" borderId="5" xfId="1" applyFont="1" applyFill="1" applyBorder="1">
      <alignment vertical="center"/>
    </xf>
    <xf numFmtId="38" fontId="6" fillId="0" borderId="151" xfId="1" applyFont="1" applyFill="1" applyBorder="1">
      <alignment vertical="center"/>
    </xf>
    <xf numFmtId="38" fontId="6" fillId="0" borderId="152" xfId="1" applyFont="1" applyFill="1" applyBorder="1">
      <alignment vertical="center"/>
    </xf>
    <xf numFmtId="0" fontId="9" fillId="0" borderId="0"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23" fillId="0" borderId="0" xfId="3" applyFont="1">
      <alignment vertical="center"/>
    </xf>
    <xf numFmtId="0" fontId="6" fillId="0" borderId="216" xfId="0" applyFont="1" applyBorder="1">
      <alignment vertical="center"/>
    </xf>
    <xf numFmtId="0" fontId="6" fillId="0" borderId="217" xfId="0" applyFont="1" applyBorder="1">
      <alignment vertical="center"/>
    </xf>
    <xf numFmtId="0" fontId="6" fillId="0" borderId="219" xfId="0" applyFont="1" applyBorder="1">
      <alignment vertical="center"/>
    </xf>
    <xf numFmtId="0" fontId="6" fillId="0" borderId="221" xfId="0" applyFont="1" applyBorder="1">
      <alignment vertical="center"/>
    </xf>
    <xf numFmtId="0" fontId="6" fillId="0" borderId="222" xfId="0" applyFont="1" applyBorder="1">
      <alignment vertical="center"/>
    </xf>
    <xf numFmtId="38" fontId="6" fillId="0" borderId="38" xfId="1" applyFont="1" applyFill="1" applyBorder="1" applyAlignment="1">
      <alignment vertical="center" shrinkToFit="1"/>
    </xf>
    <xf numFmtId="38" fontId="6" fillId="0" borderId="56" xfId="1" applyFont="1" applyFill="1" applyBorder="1" applyAlignment="1">
      <alignment vertical="center" shrinkToFit="1"/>
    </xf>
    <xf numFmtId="38" fontId="6" fillId="0" borderId="81" xfId="1" applyFont="1" applyFill="1" applyBorder="1" applyAlignment="1">
      <alignment vertical="center" shrinkToFit="1"/>
    </xf>
    <xf numFmtId="38" fontId="6" fillId="0" borderId="150" xfId="1" applyFont="1" applyFill="1" applyBorder="1" applyAlignment="1">
      <alignment vertical="center" shrinkToFit="1"/>
    </xf>
    <xf numFmtId="38" fontId="6" fillId="0" borderId="153" xfId="1" applyFont="1" applyFill="1" applyBorder="1" applyAlignment="1">
      <alignment vertical="center" shrinkToFit="1"/>
    </xf>
    <xf numFmtId="38" fontId="24" fillId="0" borderId="132" xfId="1" applyFont="1" applyFill="1" applyBorder="1" applyAlignment="1">
      <alignment horizontal="center" vertical="center" shrinkToFit="1"/>
    </xf>
    <xf numFmtId="0" fontId="8" fillId="0" borderId="0" xfId="0" applyFont="1" applyAlignment="1"/>
    <xf numFmtId="0" fontId="7" fillId="0" borderId="0" xfId="0" applyFont="1">
      <alignmen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38" fontId="24" fillId="0" borderId="55" xfId="1" applyFont="1" applyFill="1" applyBorder="1">
      <alignment vertical="center"/>
    </xf>
    <xf numFmtId="38" fontId="24" fillId="0" borderId="56" xfId="1" applyFont="1" applyFill="1" applyBorder="1">
      <alignment vertical="center"/>
    </xf>
    <xf numFmtId="38" fontId="24" fillId="0" borderId="97" xfId="1" applyFont="1" applyFill="1" applyBorder="1">
      <alignment vertical="center"/>
    </xf>
    <xf numFmtId="38" fontId="24" fillId="0" borderId="154" xfId="1" applyFont="1" applyFill="1" applyBorder="1">
      <alignment vertical="center"/>
    </xf>
    <xf numFmtId="38" fontId="24" fillId="0" borderId="114" xfId="1" applyFont="1" applyFill="1" applyBorder="1">
      <alignment vertical="center"/>
    </xf>
    <xf numFmtId="38" fontId="24" fillId="0" borderId="236" xfId="1" applyFont="1" applyFill="1" applyBorder="1">
      <alignment vertical="center"/>
    </xf>
    <xf numFmtId="38" fontId="24" fillId="0" borderId="96" xfId="1" applyFont="1" applyBorder="1">
      <alignment vertical="center"/>
    </xf>
    <xf numFmtId="38" fontId="24" fillId="0" borderId="56" xfId="1" applyFont="1" applyFill="1" applyBorder="1" applyAlignment="1">
      <alignment horizontal="center" vertical="center"/>
    </xf>
    <xf numFmtId="0" fontId="45" fillId="0" borderId="0" xfId="0" applyFont="1">
      <alignment vertical="center"/>
    </xf>
    <xf numFmtId="0" fontId="6" fillId="0" borderId="0" xfId="0" applyFont="1" applyFill="1" applyBorder="1" applyAlignment="1">
      <alignment horizontal="right" vertical="center"/>
    </xf>
    <xf numFmtId="0" fontId="46" fillId="0" borderId="0" xfId="0" applyFont="1" applyFill="1" applyBorder="1" applyAlignment="1">
      <alignment vertical="center"/>
    </xf>
    <xf numFmtId="0" fontId="40" fillId="0" borderId="0" xfId="1" applyNumberFormat="1" applyFont="1" applyFill="1" applyBorder="1" applyAlignment="1">
      <alignment vertical="center"/>
    </xf>
    <xf numFmtId="38" fontId="40" fillId="0" borderId="0" xfId="1" applyFont="1" applyFill="1" applyBorder="1" applyAlignment="1">
      <alignment vertical="center"/>
    </xf>
    <xf numFmtId="0" fontId="8" fillId="0" borderId="0" xfId="0" applyFont="1" applyAlignment="1">
      <alignment horizontal="center"/>
    </xf>
    <xf numFmtId="0" fontId="5" fillId="0" borderId="0" xfId="0" applyFont="1" applyAlignment="1">
      <alignment horizontal="center" vertical="center"/>
    </xf>
    <xf numFmtId="0" fontId="22" fillId="0" borderId="0" xfId="0" applyFont="1" applyAlignment="1">
      <alignment horizontal="center" vertical="center"/>
    </xf>
    <xf numFmtId="0" fontId="10" fillId="0" borderId="0" xfId="0" applyFont="1" applyAlignment="1">
      <alignment horizontal="center" vertical="center"/>
    </xf>
    <xf numFmtId="0" fontId="9" fillId="0" borderId="0" xfId="0" applyFont="1" applyBorder="1" applyAlignment="1">
      <alignment horizontal="center" vertical="center"/>
    </xf>
    <xf numFmtId="0" fontId="6" fillId="3" borderId="178" xfId="0" applyFont="1" applyFill="1" applyBorder="1" applyAlignment="1">
      <alignment horizontal="center" vertical="center"/>
    </xf>
    <xf numFmtId="0" fontId="6" fillId="3" borderId="187" xfId="0" applyFont="1" applyFill="1" applyBorder="1" applyAlignment="1">
      <alignment horizontal="center" vertical="center"/>
    </xf>
    <xf numFmtId="0" fontId="6" fillId="3" borderId="120" xfId="0" applyFont="1" applyFill="1" applyBorder="1" applyAlignment="1">
      <alignment horizontal="center" vertical="center"/>
    </xf>
    <xf numFmtId="0" fontId="6" fillId="0" borderId="74" xfId="0" applyFont="1" applyFill="1" applyBorder="1" applyAlignment="1">
      <alignment horizontal="right" vertical="center"/>
    </xf>
    <xf numFmtId="0" fontId="6" fillId="0" borderId="75" xfId="0" applyFont="1" applyFill="1" applyBorder="1" applyAlignment="1">
      <alignment horizontal="right" vertical="center"/>
    </xf>
    <xf numFmtId="0" fontId="6" fillId="0" borderId="5" xfId="0" applyFont="1" applyFill="1" applyBorder="1" applyAlignment="1">
      <alignment horizontal="right" vertical="center"/>
    </xf>
    <xf numFmtId="0" fontId="6" fillId="0" borderId="0" xfId="0" applyFont="1" applyFill="1" applyBorder="1" applyAlignment="1">
      <alignment horizontal="right" vertical="center"/>
    </xf>
    <xf numFmtId="0" fontId="6" fillId="0" borderId="180" xfId="0" applyFont="1" applyFill="1" applyBorder="1" applyAlignment="1">
      <alignment horizontal="right" vertical="center"/>
    </xf>
    <xf numFmtId="0" fontId="6" fillId="0" borderId="189" xfId="0" applyFont="1" applyFill="1" applyBorder="1" applyAlignment="1">
      <alignment horizontal="right" vertical="center"/>
    </xf>
    <xf numFmtId="0" fontId="6" fillId="0" borderId="230" xfId="0" applyFont="1" applyBorder="1" applyAlignment="1">
      <alignment horizontal="left" vertical="top" wrapText="1"/>
    </xf>
    <xf numFmtId="0" fontId="6" fillId="0" borderId="231" xfId="0" applyFont="1" applyBorder="1" applyAlignment="1">
      <alignment horizontal="left" vertical="top" wrapText="1"/>
    </xf>
    <xf numFmtId="0" fontId="6" fillId="0" borderId="232" xfId="0" applyFont="1" applyBorder="1" applyAlignment="1">
      <alignment horizontal="left" vertical="top" wrapText="1"/>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20" xfId="0" applyFont="1" applyBorder="1" applyAlignment="1">
      <alignment horizontal="left" vertical="top" wrapText="1"/>
    </xf>
    <xf numFmtId="0" fontId="6" fillId="0" borderId="151" xfId="0" applyFont="1" applyBorder="1" applyAlignment="1">
      <alignment horizontal="left" vertical="top" wrapText="1"/>
    </xf>
    <xf numFmtId="0" fontId="6" fillId="0" borderId="152" xfId="0" applyFont="1" applyBorder="1" applyAlignment="1">
      <alignment horizontal="left" vertical="top" wrapText="1"/>
    </xf>
    <xf numFmtId="0" fontId="6" fillId="0" borderId="233" xfId="0" applyFont="1" applyBorder="1" applyAlignment="1">
      <alignment horizontal="left" vertical="top" wrapText="1"/>
    </xf>
    <xf numFmtId="0" fontId="6" fillId="0" borderId="234" xfId="0" applyFont="1" applyBorder="1" applyAlignment="1">
      <alignment horizontal="left" vertical="top" wrapText="1"/>
    </xf>
    <xf numFmtId="0" fontId="6" fillId="0" borderId="198" xfId="0" applyFont="1" applyBorder="1" applyAlignment="1">
      <alignment horizontal="left" vertical="top" wrapText="1"/>
    </xf>
    <xf numFmtId="0" fontId="6" fillId="0" borderId="235" xfId="0" applyFont="1" applyBorder="1" applyAlignment="1">
      <alignment horizontal="left" vertical="top" wrapText="1"/>
    </xf>
    <xf numFmtId="0" fontId="14" fillId="0" borderId="230" xfId="0" applyFont="1" applyBorder="1" applyAlignment="1">
      <alignment horizontal="left" vertical="top" wrapText="1"/>
    </xf>
    <xf numFmtId="0" fontId="14" fillId="0" borderId="231" xfId="0" applyFont="1" applyBorder="1" applyAlignment="1">
      <alignment horizontal="left" vertical="top" wrapText="1"/>
    </xf>
    <xf numFmtId="0" fontId="14" fillId="0" borderId="232" xfId="0" applyFont="1" applyBorder="1" applyAlignment="1">
      <alignment horizontal="left" vertical="top" wrapText="1"/>
    </xf>
    <xf numFmtId="0" fontId="14" fillId="0" borderId="5" xfId="0" applyFont="1" applyBorder="1" applyAlignment="1">
      <alignment horizontal="left" vertical="top" wrapText="1"/>
    </xf>
    <xf numFmtId="0" fontId="14" fillId="0" borderId="0" xfId="0" applyFont="1" applyBorder="1" applyAlignment="1">
      <alignment horizontal="left" vertical="top" wrapText="1"/>
    </xf>
    <xf numFmtId="0" fontId="14" fillId="0" borderId="20" xfId="0" applyFont="1" applyBorder="1" applyAlignment="1">
      <alignment horizontal="left" vertical="top" wrapText="1"/>
    </xf>
    <xf numFmtId="0" fontId="14" fillId="0" borderId="151" xfId="0" applyFont="1" applyBorder="1" applyAlignment="1">
      <alignment horizontal="left" vertical="top" wrapText="1"/>
    </xf>
    <xf numFmtId="0" fontId="14" fillId="0" borderId="152" xfId="0" applyFont="1" applyBorder="1" applyAlignment="1">
      <alignment horizontal="left" vertical="top" wrapText="1"/>
    </xf>
    <xf numFmtId="0" fontId="14" fillId="0" borderId="233" xfId="0" applyFont="1" applyBorder="1" applyAlignment="1">
      <alignment horizontal="left" vertical="top" wrapText="1"/>
    </xf>
    <xf numFmtId="0" fontId="14" fillId="0" borderId="234" xfId="0" applyFont="1" applyBorder="1" applyAlignment="1">
      <alignment horizontal="left" vertical="top" wrapText="1"/>
    </xf>
    <xf numFmtId="0" fontId="14" fillId="0" borderId="198" xfId="0" applyFont="1" applyBorder="1" applyAlignment="1">
      <alignment horizontal="left" vertical="top" wrapText="1"/>
    </xf>
    <xf numFmtId="0" fontId="14" fillId="0" borderId="235" xfId="0" applyFont="1" applyBorder="1" applyAlignment="1">
      <alignment horizontal="left" vertical="top" wrapText="1"/>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6" xfId="0" applyFont="1" applyBorder="1" applyAlignment="1">
      <alignment horizontal="center" vertical="center"/>
    </xf>
    <xf numFmtId="0" fontId="6" fillId="0" borderId="25" xfId="0" applyFont="1" applyBorder="1" applyAlignment="1">
      <alignment horizontal="center" vertical="center"/>
    </xf>
    <xf numFmtId="0" fontId="6" fillId="0" borderId="22" xfId="6" applyFont="1" applyBorder="1" applyAlignment="1">
      <alignment horizontal="center" vertical="center"/>
    </xf>
    <xf numFmtId="0" fontId="6" fillId="0" borderId="23" xfId="6" applyFont="1" applyBorder="1" applyAlignment="1">
      <alignment horizontal="center" vertical="center"/>
    </xf>
    <xf numFmtId="0" fontId="6" fillId="0" borderId="24" xfId="6" applyFont="1" applyBorder="1" applyAlignment="1">
      <alignment horizontal="center" vertical="center"/>
    </xf>
    <xf numFmtId="0" fontId="6" fillId="0" borderId="22" xfId="6" applyFont="1" applyBorder="1" applyAlignment="1">
      <alignment horizontal="center" vertical="center" wrapText="1"/>
    </xf>
    <xf numFmtId="0" fontId="6" fillId="0" borderId="26" xfId="6" applyFont="1" applyBorder="1" applyAlignment="1">
      <alignment horizontal="center" vertical="center"/>
    </xf>
    <xf numFmtId="0" fontId="6" fillId="0" borderId="25" xfId="6" applyFont="1" applyBorder="1" applyAlignment="1">
      <alignment horizontal="center" vertical="center"/>
    </xf>
    <xf numFmtId="0" fontId="6" fillId="0" borderId="92" xfId="0" applyFont="1" applyBorder="1" applyAlignment="1">
      <alignment horizontal="center" vertical="center" wrapText="1"/>
    </xf>
    <xf numFmtId="0" fontId="6" fillId="0" borderId="92" xfId="0" applyFont="1" applyBorder="1" applyAlignment="1">
      <alignment horizontal="center" vertical="center"/>
    </xf>
    <xf numFmtId="0" fontId="6" fillId="0" borderId="93" xfId="0" applyFont="1" applyBorder="1" applyAlignment="1">
      <alignment horizontal="center" vertical="center"/>
    </xf>
    <xf numFmtId="0" fontId="6" fillId="0" borderId="91" xfId="0" applyFont="1" applyBorder="1" applyAlignment="1">
      <alignment horizontal="center" vertical="center"/>
    </xf>
    <xf numFmtId="0" fontId="6" fillId="3" borderId="67" xfId="0" applyFont="1" applyFill="1" applyBorder="1" applyAlignment="1">
      <alignment horizontal="center" vertical="center"/>
    </xf>
    <xf numFmtId="0" fontId="6" fillId="3" borderId="24" xfId="0" applyFont="1" applyFill="1" applyBorder="1" applyAlignment="1">
      <alignment horizontal="center" vertical="center"/>
    </xf>
    <xf numFmtId="188" fontId="6" fillId="3" borderId="223" xfId="0" applyNumberFormat="1" applyFont="1" applyFill="1" applyBorder="1" applyAlignment="1">
      <alignment horizontal="center" vertical="center"/>
    </xf>
    <xf numFmtId="188" fontId="6" fillId="3" borderId="124" xfId="0" applyNumberFormat="1" applyFont="1" applyFill="1" applyBorder="1" applyAlignment="1">
      <alignment horizontal="center" vertical="center"/>
    </xf>
    <xf numFmtId="188" fontId="6" fillId="3" borderId="119" xfId="0" applyNumberFormat="1" applyFont="1" applyFill="1" applyBorder="1" applyAlignment="1">
      <alignment horizontal="center" vertical="center"/>
    </xf>
    <xf numFmtId="188" fontId="6" fillId="3" borderId="120" xfId="0" applyNumberFormat="1" applyFont="1" applyFill="1" applyBorder="1" applyAlignment="1">
      <alignment horizontal="center" vertical="center"/>
    </xf>
    <xf numFmtId="188" fontId="6" fillId="3" borderId="121" xfId="0" applyNumberFormat="1" applyFont="1" applyFill="1" applyBorder="1" applyAlignment="1">
      <alignment horizontal="center" vertical="center"/>
    </xf>
    <xf numFmtId="188" fontId="6" fillId="3" borderId="122" xfId="0" applyNumberFormat="1" applyFont="1" applyFill="1" applyBorder="1" applyAlignment="1">
      <alignment horizontal="center" vertical="center"/>
    </xf>
    <xf numFmtId="188" fontId="6" fillId="3" borderId="123" xfId="0" applyNumberFormat="1" applyFont="1" applyFill="1" applyBorder="1" applyAlignment="1">
      <alignment horizontal="center" vertical="center"/>
    </xf>
    <xf numFmtId="188" fontId="6" fillId="3" borderId="81" xfId="0" applyNumberFormat="1" applyFont="1" applyFill="1" applyBorder="1" applyAlignment="1">
      <alignment horizontal="center" vertical="center"/>
    </xf>
    <xf numFmtId="188" fontId="6" fillId="3" borderId="107" xfId="0" applyNumberFormat="1" applyFont="1" applyFill="1" applyBorder="1" applyAlignment="1">
      <alignment horizontal="center" vertical="center"/>
    </xf>
    <xf numFmtId="188" fontId="6" fillId="3" borderId="108" xfId="0" applyNumberFormat="1" applyFont="1" applyFill="1" applyBorder="1" applyAlignment="1">
      <alignment horizontal="center" vertical="center"/>
    </xf>
    <xf numFmtId="188" fontId="6" fillId="3" borderId="190" xfId="0" applyNumberFormat="1" applyFont="1" applyFill="1" applyBorder="1" applyAlignment="1">
      <alignment horizontal="center" vertical="center"/>
    </xf>
    <xf numFmtId="188" fontId="6" fillId="3" borderId="154" xfId="0" applyNumberFormat="1" applyFont="1" applyFill="1" applyBorder="1" applyAlignment="1">
      <alignment horizontal="center" vertical="center"/>
    </xf>
    <xf numFmtId="0" fontId="9" fillId="0" borderId="0" xfId="0" applyFont="1" applyAlignment="1">
      <alignment horizontal="center" vertical="center"/>
    </xf>
    <xf numFmtId="0" fontId="6" fillId="0" borderId="23" xfId="3" applyFont="1" applyBorder="1" applyAlignment="1">
      <alignment horizontal="center" vertical="center"/>
    </xf>
    <xf numFmtId="0" fontId="6" fillId="0" borderId="26" xfId="3" applyFont="1" applyBorder="1" applyAlignment="1">
      <alignment horizontal="center" vertical="center"/>
    </xf>
    <xf numFmtId="0" fontId="6" fillId="0" borderId="22" xfId="3" applyFont="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wrapText="1"/>
    </xf>
    <xf numFmtId="0" fontId="6" fillId="0" borderId="25" xfId="3" applyFont="1" applyBorder="1" applyAlignment="1">
      <alignment horizontal="center" vertical="center"/>
    </xf>
    <xf numFmtId="0" fontId="6" fillId="0" borderId="214" xfId="3" applyFont="1" applyBorder="1" applyAlignment="1">
      <alignment horizontal="center" vertical="center" wrapText="1"/>
    </xf>
    <xf numFmtId="0" fontId="6" fillId="0" borderId="26" xfId="3" applyFont="1" applyBorder="1" applyAlignment="1">
      <alignment horizontal="center" vertical="center" wrapText="1"/>
    </xf>
    <xf numFmtId="0" fontId="6" fillId="0" borderId="24" xfId="3" applyFont="1" applyBorder="1" applyAlignment="1">
      <alignment horizontal="center" vertical="center" wrapText="1"/>
    </xf>
    <xf numFmtId="0" fontId="6" fillId="3" borderId="74" xfId="0" applyFont="1" applyFill="1" applyBorder="1" applyAlignment="1">
      <alignment horizontal="center" vertical="center"/>
    </xf>
    <xf numFmtId="0" fontId="6" fillId="3" borderId="149" xfId="0" applyFont="1" applyFill="1" applyBorder="1" applyAlignment="1">
      <alignment horizontal="center" vertical="center"/>
    </xf>
    <xf numFmtId="0" fontId="6" fillId="3" borderId="151" xfId="0" applyFont="1" applyFill="1" applyBorder="1" applyAlignment="1">
      <alignment horizontal="center" vertical="center"/>
    </xf>
    <xf numFmtId="0" fontId="6" fillId="3" borderId="153"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3" borderId="178" xfId="1" applyNumberFormat="1" applyFont="1" applyFill="1" applyBorder="1" applyAlignment="1">
      <alignment horizontal="center" vertical="center"/>
    </xf>
    <xf numFmtId="0" fontId="6" fillId="3" borderId="120" xfId="1" applyNumberFormat="1" applyFont="1" applyFill="1" applyBorder="1" applyAlignment="1">
      <alignment horizontal="center" vertical="center"/>
    </xf>
    <xf numFmtId="0" fontId="6" fillId="3" borderId="109" xfId="0" applyFont="1" applyFill="1" applyBorder="1" applyAlignment="1">
      <alignment horizontal="center" vertical="center"/>
    </xf>
    <xf numFmtId="0" fontId="6" fillId="3" borderId="96" xfId="0" applyFont="1" applyFill="1" applyBorder="1" applyAlignment="1">
      <alignment horizontal="center" vertical="center"/>
    </xf>
    <xf numFmtId="0" fontId="6" fillId="3" borderId="188" xfId="0" applyFont="1" applyFill="1" applyBorder="1" applyAlignment="1">
      <alignment horizontal="center" vertical="center"/>
    </xf>
    <xf numFmtId="0" fontId="6" fillId="3" borderId="192" xfId="0" applyFont="1" applyFill="1" applyBorder="1" applyAlignment="1">
      <alignment horizontal="center" vertical="center"/>
    </xf>
    <xf numFmtId="0" fontId="6" fillId="3" borderId="193" xfId="0" applyFont="1" applyFill="1" applyBorder="1" applyAlignment="1">
      <alignment horizontal="center" vertical="center"/>
    </xf>
    <xf numFmtId="0" fontId="6" fillId="3" borderId="194" xfId="0" applyFont="1" applyFill="1" applyBorder="1" applyAlignment="1">
      <alignment horizontal="center" vertical="center"/>
    </xf>
    <xf numFmtId="0" fontId="6" fillId="3" borderId="195" xfId="0" applyFont="1" applyFill="1" applyBorder="1" applyAlignment="1">
      <alignment horizontal="center" vertical="center"/>
    </xf>
    <xf numFmtId="0" fontId="6" fillId="0" borderId="13" xfId="0" applyFont="1" applyBorder="1" applyAlignment="1">
      <alignment horizontal="center" vertical="center"/>
    </xf>
    <xf numFmtId="188" fontId="6" fillId="0" borderId="182" xfId="0" applyNumberFormat="1" applyFont="1" applyFill="1" applyBorder="1" applyAlignment="1">
      <alignment horizontal="center" vertical="center"/>
    </xf>
    <xf numFmtId="188" fontId="6" fillId="0" borderId="122" xfId="0" applyNumberFormat="1" applyFont="1" applyFill="1" applyBorder="1" applyAlignment="1">
      <alignment horizontal="center" vertical="center"/>
    </xf>
    <xf numFmtId="188" fontId="6" fillId="0" borderId="97" xfId="0" applyNumberFormat="1" applyFont="1" applyFill="1" applyBorder="1" applyAlignment="1">
      <alignment horizontal="center" vertical="center"/>
    </xf>
    <xf numFmtId="188" fontId="6" fillId="0" borderId="154" xfId="0" applyNumberFormat="1" applyFont="1" applyFill="1" applyBorder="1" applyAlignment="1">
      <alignment horizontal="center" vertical="center"/>
    </xf>
    <xf numFmtId="188" fontId="6" fillId="0" borderId="37" xfId="0" applyNumberFormat="1" applyFont="1" applyFill="1" applyBorder="1" applyAlignment="1">
      <alignment horizontal="center" vertical="center"/>
    </xf>
    <xf numFmtId="188" fontId="6" fillId="0" borderId="80" xfId="0" applyNumberFormat="1" applyFont="1" applyFill="1" applyBorder="1" applyAlignment="1">
      <alignment horizontal="center" vertical="center"/>
    </xf>
    <xf numFmtId="188" fontId="6" fillId="0" borderId="38" xfId="0" applyNumberFormat="1" applyFont="1" applyFill="1" applyBorder="1" applyAlignment="1">
      <alignment horizontal="center" vertical="center"/>
    </xf>
    <xf numFmtId="188" fontId="6" fillId="0" borderId="81" xfId="0" applyNumberFormat="1" applyFont="1" applyFill="1" applyBorder="1" applyAlignment="1">
      <alignment horizontal="center" vertical="center"/>
    </xf>
    <xf numFmtId="0" fontId="6" fillId="0" borderId="6" xfId="0" applyFont="1" applyFill="1" applyBorder="1" applyAlignment="1">
      <alignment horizontal="center" vertical="center"/>
    </xf>
    <xf numFmtId="0" fontId="6" fillId="0" borderId="8" xfId="0" applyFont="1" applyFill="1" applyBorder="1" applyAlignment="1">
      <alignment horizontal="center" vertical="center"/>
    </xf>
    <xf numFmtId="188" fontId="6" fillId="3" borderId="125" xfId="0" applyNumberFormat="1" applyFont="1" applyFill="1" applyBorder="1" applyAlignment="1">
      <alignment horizontal="center" vertical="center"/>
    </xf>
    <xf numFmtId="188" fontId="6" fillId="3" borderId="80" xfId="0" applyNumberFormat="1" applyFont="1" applyFill="1" applyBorder="1" applyAlignment="1">
      <alignment horizontal="center" vertical="center"/>
    </xf>
    <xf numFmtId="188" fontId="6" fillId="3" borderId="56" xfId="0" applyNumberFormat="1" applyFont="1" applyFill="1" applyBorder="1" applyAlignment="1">
      <alignment horizontal="center" vertical="center"/>
    </xf>
    <xf numFmtId="188" fontId="6" fillId="3" borderId="114" xfId="0" applyNumberFormat="1" applyFont="1" applyFill="1" applyBorder="1" applyAlignment="1">
      <alignment horizontal="center" vertical="center"/>
    </xf>
    <xf numFmtId="188" fontId="6" fillId="3" borderId="55" xfId="0" applyNumberFormat="1" applyFont="1" applyFill="1" applyBorder="1" applyAlignment="1">
      <alignment horizontal="center" vertical="center"/>
    </xf>
    <xf numFmtId="188" fontId="6" fillId="3" borderId="199" xfId="0" applyNumberFormat="1" applyFont="1" applyFill="1" applyBorder="1" applyAlignment="1">
      <alignment horizontal="center" vertical="center"/>
    </xf>
    <xf numFmtId="188" fontId="6" fillId="3" borderId="200" xfId="0" applyNumberFormat="1" applyFont="1" applyFill="1" applyBorder="1" applyAlignment="1">
      <alignment horizontal="center" vertical="center"/>
    </xf>
    <xf numFmtId="0" fontId="6" fillId="3" borderId="23" xfId="0" applyFont="1" applyFill="1" applyBorder="1" applyAlignment="1">
      <alignment horizontal="center" vertical="center"/>
    </xf>
    <xf numFmtId="188" fontId="6" fillId="0" borderId="149" xfId="0" applyNumberFormat="1" applyFont="1" applyFill="1" applyBorder="1" applyAlignment="1">
      <alignment horizontal="center" vertical="center"/>
    </xf>
    <xf numFmtId="188" fontId="6" fillId="0" borderId="153" xfId="0" applyNumberFormat="1" applyFont="1" applyFill="1" applyBorder="1" applyAlignment="1">
      <alignment horizontal="center" vertical="center"/>
    </xf>
    <xf numFmtId="0" fontId="6" fillId="0" borderId="133" xfId="0" applyFont="1" applyBorder="1" applyAlignment="1">
      <alignment horizontal="center" vertical="center"/>
    </xf>
    <xf numFmtId="0" fontId="6" fillId="0" borderId="135" xfId="0"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9" fillId="0" borderId="33" xfId="0" applyFont="1" applyBorder="1" applyAlignment="1">
      <alignment horizontal="center" vertical="center"/>
    </xf>
    <xf numFmtId="0" fontId="30" fillId="0" borderId="0" xfId="0" applyFont="1" applyAlignment="1">
      <alignment horizontal="left" vertical="top" wrapText="1" indent="1"/>
    </xf>
  </cellXfs>
  <cellStyles count="10">
    <cellStyle name="パーセント" xfId="2" builtinId="5"/>
    <cellStyle name="パーセント 2" xfId="9" xr:uid="{33618787-9F47-4DA2-A4A0-5D5ED8A96827}"/>
    <cellStyle name="桁区切り" xfId="1" builtinId="6"/>
    <cellStyle name="桁区切り 2" xfId="4" xr:uid="{D7E5DCD4-956E-4DB7-B9C8-12EAF19DE3BB}"/>
    <cellStyle name="標準" xfId="0" builtinId="0"/>
    <cellStyle name="標準 2" xfId="3" xr:uid="{86E2257C-29FC-4F57-8F0D-B0F9797208B2}"/>
    <cellStyle name="標準 3" xfId="5" xr:uid="{5A2F36D0-F1A6-4007-B5BA-FF4F22232B4B}"/>
    <cellStyle name="標準 3 2" xfId="6" xr:uid="{05779A3B-B445-46F7-9623-F0A2533A6863}"/>
    <cellStyle name="標準 4" xfId="7" xr:uid="{3994B95C-1301-4EA0-B276-AAF8FAD433B3}"/>
    <cellStyle name="標準 5" xfId="8" xr:uid="{6C685E23-6CF1-438C-A669-04154FAB6AE0}"/>
  </cellStyles>
  <dxfs count="60">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ACB9CA"/>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79998168889431442"/>
        </patternFill>
      </fill>
    </dxf>
  </dxfs>
  <tableStyles count="0" defaultTableStyle="TableStyleMedium2" defaultPivotStyle="PivotStyleLight16"/>
  <colors>
    <mruColors>
      <color rgb="FF737373"/>
      <color rgb="FFFF0000"/>
      <color rgb="FF002060"/>
      <color rgb="FFACB9CA"/>
      <color rgb="FFFF5050"/>
      <color rgb="FFC00000"/>
      <color rgb="FFFF9696"/>
      <color rgb="FFFFFFFF"/>
      <color rgb="FFF2F2F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8643681917211342E-2"/>
          <c:y val="6.8390370370370365E-2"/>
          <c:w val="0.87419945533769061"/>
          <c:h val="0.78395414028095767"/>
        </c:manualLayout>
      </c:layout>
      <c:lineChart>
        <c:grouping val="standard"/>
        <c:varyColors val="0"/>
        <c:ser>
          <c:idx val="0"/>
          <c:order val="0"/>
          <c:spPr>
            <a:ln w="31750" cap="rnd">
              <a:solidFill>
                <a:schemeClr val="accent1">
                  <a:lumMod val="40000"/>
                  <a:lumOff val="60000"/>
                </a:schemeClr>
              </a:solidFill>
              <a:round/>
            </a:ln>
            <a:effectLst/>
          </c:spPr>
          <c:marker>
            <c:symbol val="circle"/>
            <c:size val="12"/>
            <c:spPr>
              <a:solidFill>
                <a:schemeClr val="bg1"/>
              </a:solidFill>
              <a:ln w="31750">
                <a:solidFill>
                  <a:schemeClr val="accent1">
                    <a:lumMod val="40000"/>
                    <a:lumOff val="60000"/>
                  </a:schemeClr>
                </a:solidFill>
              </a:ln>
              <a:effectLst/>
            </c:spPr>
          </c:marker>
          <c:dLbls>
            <c:delete val="1"/>
          </c:dLbls>
          <c:cat>
            <c:strRef>
              <c:f>【本】過去20年間_P4!$U$8:$AN$8</c:f>
              <c:strCache>
                <c:ptCount val="20"/>
                <c:pt idx="0">
                  <c:v>Ｈ１２</c:v>
                </c:pt>
                <c:pt idx="1">
                  <c:v>Ｈ１３</c:v>
                </c:pt>
                <c:pt idx="2">
                  <c:v>Ｈ１４</c:v>
                </c:pt>
                <c:pt idx="3">
                  <c:v>Ｈ１５</c:v>
                </c:pt>
                <c:pt idx="4">
                  <c:v>Ｈ１６</c:v>
                </c:pt>
                <c:pt idx="5">
                  <c:v>Ｈ１７</c:v>
                </c:pt>
                <c:pt idx="6">
                  <c:v>Ｈ１８</c:v>
                </c:pt>
                <c:pt idx="7">
                  <c:v>Ｈ１９</c:v>
                </c:pt>
                <c:pt idx="8">
                  <c:v>Ｈ２０</c:v>
                </c:pt>
                <c:pt idx="9">
                  <c:v>Ｈ２１</c:v>
                </c:pt>
                <c:pt idx="10">
                  <c:v>Ｈ２２</c:v>
                </c:pt>
                <c:pt idx="11">
                  <c:v>Ｈ２３</c:v>
                </c:pt>
                <c:pt idx="12">
                  <c:v>Ｈ２４</c:v>
                </c:pt>
                <c:pt idx="13">
                  <c:v>Ｈ２５</c:v>
                </c:pt>
                <c:pt idx="14">
                  <c:v>Ｈ２６</c:v>
                </c:pt>
                <c:pt idx="15">
                  <c:v>Ｈ２７</c:v>
                </c:pt>
                <c:pt idx="16">
                  <c:v>Ｈ２８</c:v>
                </c:pt>
                <c:pt idx="17">
                  <c:v>Ｈ２９</c:v>
                </c:pt>
                <c:pt idx="18">
                  <c:v>Ｈ３０</c:v>
                </c:pt>
                <c:pt idx="19">
                  <c:v>Ｈ３1・R1</c:v>
                </c:pt>
              </c:strCache>
            </c:strRef>
          </c:cat>
          <c:val>
            <c:numRef>
              <c:f>【本】過去20年間_P4!$U$9:$AN$9</c:f>
              <c:numCache>
                <c:formatCode>#,##0_);[Red]\(#,##0\)</c:formatCode>
                <c:ptCount val="20"/>
                <c:pt idx="0">
                  <c:v>56690</c:v>
                </c:pt>
                <c:pt idx="1">
                  <c:v>58860</c:v>
                </c:pt>
                <c:pt idx="2">
                  <c:v>62093</c:v>
                </c:pt>
                <c:pt idx="3">
                  <c:v>62551</c:v>
                </c:pt>
                <c:pt idx="4">
                  <c:v>61849</c:v>
                </c:pt>
                <c:pt idx="5">
                  <c:v>61197</c:v>
                </c:pt>
                <c:pt idx="6">
                  <c:v>62063</c:v>
                </c:pt>
                <c:pt idx="7">
                  <c:v>62645</c:v>
                </c:pt>
                <c:pt idx="8">
                  <c:v>58115.5</c:v>
                </c:pt>
                <c:pt idx="9">
                  <c:v>59209.000999999997</c:v>
                </c:pt>
                <c:pt idx="10">
                  <c:v>57237.563000000002</c:v>
                </c:pt>
                <c:pt idx="11">
                  <c:v>58174.281000000003</c:v>
                </c:pt>
                <c:pt idx="12">
                  <c:v>59196.118999999999</c:v>
                </c:pt>
                <c:pt idx="13">
                  <c:v>61189.334999999999</c:v>
                </c:pt>
                <c:pt idx="14">
                  <c:v>58989.065999999999</c:v>
                </c:pt>
                <c:pt idx="15">
                  <c:v>59723.644999999997</c:v>
                </c:pt>
                <c:pt idx="16">
                  <c:v>48544.838000000003</c:v>
                </c:pt>
                <c:pt idx="17">
                  <c:v>52186.987000000001</c:v>
                </c:pt>
              </c:numCache>
            </c:numRef>
          </c:val>
          <c:smooth val="0"/>
          <c:extLst>
            <c:ext xmlns:c16="http://schemas.microsoft.com/office/drawing/2014/chart" uri="{C3380CC4-5D6E-409C-BE32-E72D297353CC}">
              <c16:uniqueId val="{00000000-8B28-4054-8599-3B56C53E20F4}"/>
            </c:ext>
          </c:extLst>
        </c:ser>
        <c:ser>
          <c:idx val="1"/>
          <c:order val="1"/>
          <c:spPr>
            <a:ln w="31750" cap="rnd">
              <a:solidFill>
                <a:schemeClr val="accent2">
                  <a:lumMod val="40000"/>
                  <a:lumOff val="60000"/>
                </a:schemeClr>
              </a:solidFill>
              <a:round/>
            </a:ln>
            <a:effectLst/>
          </c:spPr>
          <c:marker>
            <c:symbol val="circle"/>
            <c:size val="12"/>
            <c:spPr>
              <a:solidFill>
                <a:schemeClr val="bg1"/>
              </a:solidFill>
              <a:ln w="31750">
                <a:solidFill>
                  <a:schemeClr val="accent2">
                    <a:lumMod val="40000"/>
                    <a:lumOff val="60000"/>
                  </a:schemeClr>
                </a:solidFill>
              </a:ln>
              <a:effectLst/>
            </c:spPr>
          </c:marker>
          <c:dPt>
            <c:idx val="19"/>
            <c:marker>
              <c:symbol val="circle"/>
              <c:size val="12"/>
              <c:spPr>
                <a:solidFill>
                  <a:schemeClr val="bg1"/>
                </a:solidFill>
                <a:ln w="31750">
                  <a:solidFill>
                    <a:schemeClr val="accent2">
                      <a:lumMod val="40000"/>
                      <a:lumOff val="60000"/>
                    </a:schemeClr>
                  </a:solidFill>
                </a:ln>
                <a:effectLst/>
              </c:spPr>
            </c:marker>
            <c:bubble3D val="0"/>
            <c:spPr>
              <a:ln w="31750" cap="rnd">
                <a:solidFill>
                  <a:schemeClr val="accent2">
                    <a:lumMod val="40000"/>
                    <a:lumOff val="60000"/>
                  </a:schemeClr>
                </a:solidFill>
                <a:round/>
              </a:ln>
              <a:effectLst/>
            </c:spPr>
            <c:extLst>
              <c:ext xmlns:c16="http://schemas.microsoft.com/office/drawing/2014/chart" uri="{C3380CC4-5D6E-409C-BE32-E72D297353CC}">
                <c16:uniqueId val="{00000002-8B28-4054-8599-3B56C53E20F4}"/>
              </c:ext>
            </c:extLst>
          </c:dPt>
          <c:dLbls>
            <c:delete val="1"/>
          </c:dLbls>
          <c:cat>
            <c:strRef>
              <c:f>【本】過去20年間_P4!$U$8:$AN$8</c:f>
              <c:strCache>
                <c:ptCount val="20"/>
                <c:pt idx="0">
                  <c:v>Ｈ１２</c:v>
                </c:pt>
                <c:pt idx="1">
                  <c:v>Ｈ１３</c:v>
                </c:pt>
                <c:pt idx="2">
                  <c:v>Ｈ１４</c:v>
                </c:pt>
                <c:pt idx="3">
                  <c:v>Ｈ１５</c:v>
                </c:pt>
                <c:pt idx="4">
                  <c:v>Ｈ１６</c:v>
                </c:pt>
                <c:pt idx="5">
                  <c:v>Ｈ１７</c:v>
                </c:pt>
                <c:pt idx="6">
                  <c:v>Ｈ１８</c:v>
                </c:pt>
                <c:pt idx="7">
                  <c:v>Ｈ１９</c:v>
                </c:pt>
                <c:pt idx="8">
                  <c:v>Ｈ２０</c:v>
                </c:pt>
                <c:pt idx="9">
                  <c:v>Ｈ２１</c:v>
                </c:pt>
                <c:pt idx="10">
                  <c:v>Ｈ２２</c:v>
                </c:pt>
                <c:pt idx="11">
                  <c:v>Ｈ２３</c:v>
                </c:pt>
                <c:pt idx="12">
                  <c:v>Ｈ２４</c:v>
                </c:pt>
                <c:pt idx="13">
                  <c:v>Ｈ２５</c:v>
                </c:pt>
                <c:pt idx="14">
                  <c:v>Ｈ２６</c:v>
                </c:pt>
                <c:pt idx="15">
                  <c:v>Ｈ２７</c:v>
                </c:pt>
                <c:pt idx="16">
                  <c:v>Ｈ２８</c:v>
                </c:pt>
                <c:pt idx="17">
                  <c:v>Ｈ２９</c:v>
                </c:pt>
                <c:pt idx="18">
                  <c:v>Ｈ３０</c:v>
                </c:pt>
                <c:pt idx="19">
                  <c:v>Ｈ３1・R1</c:v>
                </c:pt>
              </c:strCache>
            </c:strRef>
          </c:cat>
          <c:val>
            <c:numRef>
              <c:f>【本】過去20年間_P4!$U$10:$AN$10</c:f>
              <c:numCache>
                <c:formatCode>#,##0_);[Red]\(#,##0\)</c:formatCode>
                <c:ptCount val="20"/>
                <c:pt idx="15">
                  <c:v>57355.917999999998</c:v>
                </c:pt>
                <c:pt idx="16">
                  <c:v>46280.483</c:v>
                </c:pt>
                <c:pt idx="17">
                  <c:v>46621.618000000002</c:v>
                </c:pt>
                <c:pt idx="18">
                  <c:v>48133.834999999999</c:v>
                </c:pt>
                <c:pt idx="19">
                  <c:v>48893.644999999997</c:v>
                </c:pt>
              </c:numCache>
            </c:numRef>
          </c:val>
          <c:smooth val="0"/>
          <c:extLst>
            <c:ext xmlns:c16="http://schemas.microsoft.com/office/drawing/2014/chart" uri="{C3380CC4-5D6E-409C-BE32-E72D297353CC}">
              <c16:uniqueId val="{00000001-8B28-4054-8599-3B56C53E20F4}"/>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1000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2.5032679738562089E-2"/>
              <c:y val="1.8550925925925929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accent1">
                  <a:tint val="42000"/>
                </a:schemeClr>
              </a:solidFill>
              <a:ln w="19050">
                <a:solidFill>
                  <a:schemeClr val="lt1"/>
                </a:solidFill>
              </a:ln>
              <a:effectLst/>
            </c:spPr>
            <c:extLst>
              <c:ext xmlns:c16="http://schemas.microsoft.com/office/drawing/2014/chart" uri="{C3380CC4-5D6E-409C-BE32-E72D297353CC}">
                <c16:uniqueId val="{00000001-25AD-4855-AD8D-CAF90E052B5A}"/>
              </c:ext>
            </c:extLst>
          </c:dPt>
          <c:dPt>
            <c:idx val="1"/>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3-25AD-4855-AD8D-CAF90E052B5A}"/>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25AD-4855-AD8D-CAF90E052B5A}"/>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25AD-4855-AD8D-CAF90E052B5A}"/>
              </c:ext>
            </c:extLst>
          </c:dPt>
          <c:dPt>
            <c:idx val="4"/>
            <c:bubble3D val="0"/>
            <c:spPr>
              <a:solidFill>
                <a:schemeClr val="accent1">
                  <a:tint val="89000"/>
                </a:schemeClr>
              </a:solidFill>
              <a:ln w="19050">
                <a:solidFill>
                  <a:schemeClr val="lt1"/>
                </a:solidFill>
              </a:ln>
              <a:effectLst/>
            </c:spPr>
            <c:extLst>
              <c:ext xmlns:c16="http://schemas.microsoft.com/office/drawing/2014/chart" uri="{C3380CC4-5D6E-409C-BE32-E72D297353CC}">
                <c16:uniqueId val="{00000009-25AD-4855-AD8D-CAF90E052B5A}"/>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25AD-4855-AD8D-CAF90E052B5A}"/>
              </c:ext>
            </c:extLst>
          </c:dPt>
          <c:dPt>
            <c:idx val="6"/>
            <c:bubble3D val="0"/>
            <c:spPr>
              <a:solidFill>
                <a:schemeClr val="accent1">
                  <a:shade val="88000"/>
                </a:schemeClr>
              </a:solidFill>
              <a:ln w="19050">
                <a:solidFill>
                  <a:schemeClr val="lt1"/>
                </a:solidFill>
              </a:ln>
              <a:effectLst/>
            </c:spPr>
            <c:extLst>
              <c:ext xmlns:c16="http://schemas.microsoft.com/office/drawing/2014/chart" uri="{C3380CC4-5D6E-409C-BE32-E72D297353CC}">
                <c16:uniqueId val="{0000000D-25AD-4855-AD8D-CAF90E052B5A}"/>
              </c:ext>
            </c:extLst>
          </c:dPt>
          <c:dPt>
            <c:idx val="7"/>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F-25AD-4855-AD8D-CAF90E052B5A}"/>
              </c:ext>
            </c:extLst>
          </c:dPt>
          <c:dPt>
            <c:idx val="8"/>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11-25AD-4855-AD8D-CAF90E052B5A}"/>
              </c:ext>
            </c:extLst>
          </c:dPt>
          <c:dPt>
            <c:idx val="9"/>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13-25AD-4855-AD8D-CAF90E052B5A}"/>
              </c:ext>
            </c:extLst>
          </c:dPt>
          <c:dPt>
            <c:idx val="10"/>
            <c:bubble3D val="0"/>
            <c:spPr>
              <a:solidFill>
                <a:schemeClr val="accent1">
                  <a:shade val="41000"/>
                </a:schemeClr>
              </a:solidFill>
              <a:ln w="19050">
                <a:solidFill>
                  <a:schemeClr val="lt1"/>
                </a:solidFill>
              </a:ln>
              <a:effectLst/>
            </c:spPr>
            <c:extLst>
              <c:ext xmlns:c16="http://schemas.microsoft.com/office/drawing/2014/chart" uri="{C3380CC4-5D6E-409C-BE32-E72D297353CC}">
                <c16:uniqueId val="{00000015-25AD-4855-AD8D-CAF90E052B5A}"/>
              </c:ext>
            </c:extLst>
          </c:dPt>
          <c:dLbls>
            <c:dLbl>
              <c:idx val="5"/>
              <c:layout>
                <c:manualLayout>
                  <c:x val="-2.7195975503062117E-2"/>
                  <c:y val="4.70473208392810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5AD-4855-AD8D-CAF90E052B5A}"/>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'【本】2.地域別の延べ宿泊客数グラフ2_P22'!$P$7:$P$17</c:f>
              <c:strCache>
                <c:ptCount val="11"/>
                <c:pt idx="0">
                  <c:v>熊本市</c:v>
                </c:pt>
                <c:pt idx="1">
                  <c:v>阿蘇地域</c:v>
                </c:pt>
                <c:pt idx="2">
                  <c:v>菊池地域</c:v>
                </c:pt>
                <c:pt idx="3">
                  <c:v>天草地域</c:v>
                </c:pt>
                <c:pt idx="4">
                  <c:v>荒尾・玉名地域</c:v>
                </c:pt>
                <c:pt idx="5">
                  <c:v>八代地域</c:v>
                </c:pt>
                <c:pt idx="6">
                  <c:v>人吉・球磨地域</c:v>
                </c:pt>
                <c:pt idx="7">
                  <c:v>山鹿市</c:v>
                </c:pt>
                <c:pt idx="8">
                  <c:v>水俣・芦北地域</c:v>
                </c:pt>
                <c:pt idx="9">
                  <c:v>宇城地域</c:v>
                </c:pt>
                <c:pt idx="10">
                  <c:v>上益城地域</c:v>
                </c:pt>
              </c:strCache>
            </c:strRef>
          </c:cat>
          <c:val>
            <c:numRef>
              <c:f>'【本】2.地域別の延べ宿泊客数グラフ2_P22'!$R$7:$R$17</c:f>
              <c:numCache>
                <c:formatCode>0.0%</c:formatCode>
                <c:ptCount val="11"/>
                <c:pt idx="0">
                  <c:v>0.391952950242969</c:v>
                </c:pt>
                <c:pt idx="1">
                  <c:v>0.18104648668133977</c:v>
                </c:pt>
                <c:pt idx="2">
                  <c:v>9.5167774247345585E-2</c:v>
                </c:pt>
                <c:pt idx="3">
                  <c:v>8.652582402789237E-2</c:v>
                </c:pt>
                <c:pt idx="4">
                  <c:v>5.8944723528904425E-2</c:v>
                </c:pt>
                <c:pt idx="5">
                  <c:v>5.7510235600465094E-2</c:v>
                </c:pt>
                <c:pt idx="6">
                  <c:v>4.2062391983154812E-2</c:v>
                </c:pt>
                <c:pt idx="7">
                  <c:v>3.4714574605325808E-2</c:v>
                </c:pt>
                <c:pt idx="8">
                  <c:v>2.5011320529419026E-2</c:v>
                </c:pt>
                <c:pt idx="9">
                  <c:v>1.4769487777362698E-2</c:v>
                </c:pt>
                <c:pt idx="10">
                  <c:v>1.229423077582139E-2</c:v>
                </c:pt>
              </c:numCache>
            </c:numRef>
          </c:val>
          <c:extLst>
            <c:ext xmlns:c16="http://schemas.microsoft.com/office/drawing/2014/chart" uri="{C3380CC4-5D6E-409C-BE32-E72D297353CC}">
              <c16:uniqueId val="{00000016-25AD-4855-AD8D-CAF90E052B5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40C1-478F-898D-BE222A74D132}"/>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40C1-478F-898D-BE222A74D132}"/>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40C1-478F-898D-BE222A74D132}"/>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40C1-478F-898D-BE222A74D132}"/>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40C1-478F-898D-BE222A74D132}"/>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40C1-478F-898D-BE222A74D132}"/>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40C1-478F-898D-BE222A74D132}"/>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40C1-478F-898D-BE222A74D132}"/>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40C1-478F-898D-BE222A74D132}"/>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40C1-478F-898D-BE222A74D132}"/>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40C1-478F-898D-BE222A74D132}"/>
              </c:ext>
            </c:extLst>
          </c:dPt>
          <c:dLbls>
            <c:dLbl>
              <c:idx val="2"/>
              <c:layout>
                <c:manualLayout>
                  <c:x val="0.18097039953339167"/>
                  <c:y val="0.1734972602108946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0C1-478F-898D-BE222A74D132}"/>
                </c:ext>
              </c:extLst>
            </c:dLbl>
            <c:dLbl>
              <c:idx val="3"/>
              <c:layout>
                <c:manualLayout>
                  <c:x val="8.505954116846505E-2"/>
                  <c:y val="0.1331316480176820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0C1-478F-898D-BE222A74D132}"/>
                </c:ext>
              </c:extLst>
            </c:dLbl>
            <c:dLbl>
              <c:idx val="4"/>
              <c:layout>
                <c:manualLayout>
                  <c:x val="-0.22116360454943132"/>
                  <c:y val="0.1306954613129498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0C1-478F-898D-BE222A74D132}"/>
                </c:ext>
              </c:extLst>
            </c:dLbl>
            <c:dLbl>
              <c:idx val="5"/>
              <c:layout>
                <c:manualLayout>
                  <c:x val="-0.32176290463692037"/>
                  <c:y val="2.45141287163665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0C1-478F-898D-BE222A74D132}"/>
                </c:ext>
              </c:extLst>
            </c:dLbl>
            <c:dLbl>
              <c:idx val="6"/>
              <c:layout>
                <c:manualLayout>
                  <c:x val="-0.19924370564790514"/>
                  <c:y val="2.923976608187134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0C1-478F-898D-BE222A74D132}"/>
                </c:ext>
              </c:extLst>
            </c:dLbl>
            <c:dLbl>
              <c:idx val="7"/>
              <c:layout>
                <c:manualLayout>
                  <c:x val="-9.1620977933313891E-2"/>
                  <c:y val="9.8202636951082861E-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40C1-478F-898D-BE222A74D132}"/>
                </c:ext>
              </c:extLst>
            </c:dLbl>
            <c:dLbl>
              <c:idx val="8"/>
              <c:layout>
                <c:manualLayout>
                  <c:x val="4.2048459220375291E-2"/>
                  <c:y val="9.8204269210224251E-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40C1-478F-898D-BE222A74D132}"/>
                </c:ext>
              </c:extLst>
            </c:dLbl>
            <c:dLbl>
              <c:idx val="9"/>
              <c:layout>
                <c:manualLayout>
                  <c:x val="0.18488359094002138"/>
                  <c:y val="4.910213460511212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40C1-478F-898D-BE222A74D132}"/>
                </c:ext>
              </c:extLst>
            </c:dLbl>
            <c:dLbl>
              <c:idx val="10"/>
              <c:layout>
                <c:manualLayout>
                  <c:x val="0.33961358996792068"/>
                  <c:y val="4.725637365504739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40C1-478F-898D-BE222A74D132}"/>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2">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'【本】2.地域別の延べ宿泊客数グラフ2_P22'!$P$32:$P$42</c:f>
              <c:strCache>
                <c:ptCount val="11"/>
                <c:pt idx="0">
                  <c:v>阿蘇地域</c:v>
                </c:pt>
                <c:pt idx="1">
                  <c:v>熊本市</c:v>
                </c:pt>
                <c:pt idx="2">
                  <c:v>荒尾・玉名地域</c:v>
                </c:pt>
                <c:pt idx="3">
                  <c:v>菊池地域</c:v>
                </c:pt>
                <c:pt idx="4">
                  <c:v>人吉・球磨地域</c:v>
                </c:pt>
                <c:pt idx="5">
                  <c:v>山鹿市</c:v>
                </c:pt>
                <c:pt idx="6">
                  <c:v>天草地域</c:v>
                </c:pt>
                <c:pt idx="7">
                  <c:v>八代地域</c:v>
                </c:pt>
                <c:pt idx="8">
                  <c:v>水俣・芦北地域</c:v>
                </c:pt>
                <c:pt idx="9">
                  <c:v>上益城地域</c:v>
                </c:pt>
                <c:pt idx="10">
                  <c:v>宇城地域</c:v>
                </c:pt>
              </c:strCache>
            </c:strRef>
          </c:cat>
          <c:val>
            <c:numRef>
              <c:f>'【本】2.地域別の延べ宿泊客数グラフ2_P22'!$R$32:$R$42</c:f>
              <c:numCache>
                <c:formatCode>0.0%</c:formatCode>
                <c:ptCount val="11"/>
                <c:pt idx="0">
                  <c:v>0.44537807527048523</c:v>
                </c:pt>
                <c:pt idx="1">
                  <c:v>0.38883318821284618</c:v>
                </c:pt>
                <c:pt idx="2">
                  <c:v>6.9624406539550571E-2</c:v>
                </c:pt>
                <c:pt idx="3">
                  <c:v>3.7872921316897908E-2</c:v>
                </c:pt>
                <c:pt idx="4">
                  <c:v>1.9696188813913502E-2</c:v>
                </c:pt>
                <c:pt idx="5">
                  <c:v>1.2714842368348377E-2</c:v>
                </c:pt>
                <c:pt idx="6">
                  <c:v>1.0575683956642122E-2</c:v>
                </c:pt>
                <c:pt idx="7">
                  <c:v>9.9309323613767982E-3</c:v>
                </c:pt>
                <c:pt idx="8">
                  <c:v>2.0148465370265095E-3</c:v>
                </c:pt>
                <c:pt idx="9">
                  <c:v>1.8598130131528207E-3</c:v>
                </c:pt>
                <c:pt idx="10">
                  <c:v>1.4991016097598302E-3</c:v>
                </c:pt>
              </c:numCache>
            </c:numRef>
          </c:val>
          <c:extLst>
            <c:ext xmlns:c16="http://schemas.microsoft.com/office/drawing/2014/chart" uri="{C3380CC4-5D6E-409C-BE32-E72D297353CC}">
              <c16:uniqueId val="{00000016-40C1-478F-898D-BE222A74D1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107429279673376E-2"/>
          <c:y val="5.2437730997910978E-2"/>
          <c:w val="0.91377314814814814"/>
          <c:h val="1"/>
        </c:manualLayout>
      </c:layout>
      <c:doughnutChart>
        <c:varyColors val="1"/>
        <c:ser>
          <c:idx val="0"/>
          <c:order val="0"/>
          <c:dPt>
            <c:idx val="0"/>
            <c:bubble3D val="0"/>
            <c:spPr>
              <a:solidFill>
                <a:schemeClr val="accent1">
                  <a:tint val="37000"/>
                </a:schemeClr>
              </a:solidFill>
              <a:ln w="19050">
                <a:solidFill>
                  <a:schemeClr val="lt1"/>
                </a:solidFill>
              </a:ln>
              <a:effectLst/>
            </c:spPr>
            <c:extLst>
              <c:ext xmlns:c16="http://schemas.microsoft.com/office/drawing/2014/chart" uri="{C3380CC4-5D6E-409C-BE32-E72D297353CC}">
                <c16:uniqueId val="{00000001-58A6-4BAA-9A88-836780F88089}"/>
              </c:ext>
            </c:extLst>
          </c:dPt>
          <c:dPt>
            <c:idx val="1"/>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03-58A6-4BAA-9A88-836780F88089}"/>
              </c:ext>
            </c:extLst>
          </c:dPt>
          <c:dPt>
            <c:idx val="2"/>
            <c:bubble3D val="0"/>
            <c:spPr>
              <a:solidFill>
                <a:schemeClr val="accent1">
                  <a:tint val="51000"/>
                </a:schemeClr>
              </a:solidFill>
              <a:ln w="19050">
                <a:solidFill>
                  <a:schemeClr val="lt1"/>
                </a:solidFill>
              </a:ln>
              <a:effectLst/>
            </c:spPr>
            <c:extLst>
              <c:ext xmlns:c16="http://schemas.microsoft.com/office/drawing/2014/chart" uri="{C3380CC4-5D6E-409C-BE32-E72D297353CC}">
                <c16:uniqueId val="{00000005-58A6-4BAA-9A88-836780F88089}"/>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58A6-4BAA-9A88-836780F88089}"/>
              </c:ext>
            </c:extLst>
          </c:dPt>
          <c:dPt>
            <c:idx val="4"/>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9-58A6-4BAA-9A88-836780F88089}"/>
              </c:ext>
            </c:extLst>
          </c:dPt>
          <c:dPt>
            <c:idx val="5"/>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0B-58A6-4BAA-9A88-836780F88089}"/>
              </c:ext>
            </c:extLst>
          </c:dPt>
          <c:dPt>
            <c:idx val="6"/>
            <c:bubble3D val="0"/>
            <c:spPr>
              <a:solidFill>
                <a:schemeClr val="accent1">
                  <a:tint val="79000"/>
                </a:schemeClr>
              </a:solidFill>
              <a:ln w="19050">
                <a:solidFill>
                  <a:schemeClr val="lt1"/>
                </a:solidFill>
              </a:ln>
              <a:effectLst/>
            </c:spPr>
            <c:extLst>
              <c:ext xmlns:c16="http://schemas.microsoft.com/office/drawing/2014/chart" uri="{C3380CC4-5D6E-409C-BE32-E72D297353CC}">
                <c16:uniqueId val="{0000000D-58A6-4BAA-9A88-836780F88089}"/>
              </c:ext>
            </c:extLst>
          </c:dPt>
          <c:dPt>
            <c:idx val="7"/>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F-58A6-4BAA-9A88-836780F88089}"/>
              </c:ext>
            </c:extLst>
          </c:dPt>
          <c:dPt>
            <c:idx val="8"/>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11-58A6-4BAA-9A88-836780F88089}"/>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58A6-4BAA-9A88-836780F88089}"/>
              </c:ext>
            </c:extLst>
          </c:dPt>
          <c:dPt>
            <c:idx val="10"/>
            <c:bubble3D val="0"/>
            <c:spPr>
              <a:solidFill>
                <a:schemeClr val="accent1">
                  <a:shade val="93000"/>
                </a:schemeClr>
              </a:solidFill>
              <a:ln w="19050">
                <a:solidFill>
                  <a:schemeClr val="lt1"/>
                </a:solidFill>
              </a:ln>
              <a:effectLst/>
            </c:spPr>
            <c:extLst>
              <c:ext xmlns:c16="http://schemas.microsoft.com/office/drawing/2014/chart" uri="{C3380CC4-5D6E-409C-BE32-E72D297353CC}">
                <c16:uniqueId val="{00000015-58A6-4BAA-9A88-836780F88089}"/>
              </c:ext>
            </c:extLst>
          </c:dPt>
          <c:dPt>
            <c:idx val="1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17-34BC-4CB0-B86C-BE308B3EAF39}"/>
              </c:ext>
            </c:extLst>
          </c:dPt>
          <c:dPt>
            <c:idx val="12"/>
            <c:bubble3D val="0"/>
            <c:spPr>
              <a:solidFill>
                <a:schemeClr val="accent1">
                  <a:shade val="79000"/>
                </a:schemeClr>
              </a:solidFill>
              <a:ln w="19050">
                <a:solidFill>
                  <a:schemeClr val="lt1"/>
                </a:solidFill>
              </a:ln>
              <a:effectLst/>
            </c:spPr>
            <c:extLst>
              <c:ext xmlns:c16="http://schemas.microsoft.com/office/drawing/2014/chart" uri="{C3380CC4-5D6E-409C-BE32-E72D297353CC}">
                <c16:uniqueId val="{00000019-34BC-4CB0-B86C-BE308B3EAF39}"/>
              </c:ext>
            </c:extLst>
          </c:dPt>
          <c:dPt>
            <c:idx val="13"/>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1B-34BC-4CB0-B86C-BE308B3EAF39}"/>
              </c:ext>
            </c:extLst>
          </c:dPt>
          <c:dPt>
            <c:idx val="14"/>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1D-34BC-4CB0-B86C-BE308B3EAF39}"/>
              </c:ext>
            </c:extLst>
          </c:dPt>
          <c:dPt>
            <c:idx val="15"/>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1F-34BC-4CB0-B86C-BE308B3EAF39}"/>
              </c:ext>
            </c:extLst>
          </c:dPt>
          <c:dPt>
            <c:idx val="16"/>
            <c:bubble3D val="0"/>
            <c:spPr>
              <a:solidFill>
                <a:schemeClr val="accent1">
                  <a:shade val="51000"/>
                </a:schemeClr>
              </a:solidFill>
              <a:ln w="19050">
                <a:solidFill>
                  <a:schemeClr val="lt1"/>
                </a:solidFill>
              </a:ln>
              <a:effectLst/>
            </c:spPr>
            <c:extLst>
              <c:ext xmlns:c16="http://schemas.microsoft.com/office/drawing/2014/chart" uri="{C3380CC4-5D6E-409C-BE32-E72D297353CC}">
                <c16:uniqueId val="{00000021-34BC-4CB0-B86C-BE308B3EAF39}"/>
              </c:ext>
            </c:extLst>
          </c:dPt>
          <c:dPt>
            <c:idx val="17"/>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81-58A6-4BAA-9A88-836780F88089}"/>
              </c:ext>
            </c:extLst>
          </c:dPt>
          <c:dPt>
            <c:idx val="18"/>
            <c:bubble3D val="0"/>
            <c:spPr>
              <a:solidFill>
                <a:schemeClr val="accent1">
                  <a:shade val="37000"/>
                </a:schemeClr>
              </a:solidFill>
              <a:ln w="19050">
                <a:solidFill>
                  <a:schemeClr val="lt1"/>
                </a:solidFill>
              </a:ln>
              <a:effectLst/>
            </c:spPr>
            <c:extLst>
              <c:ext xmlns:c16="http://schemas.microsoft.com/office/drawing/2014/chart" uri="{C3380CC4-5D6E-409C-BE32-E72D297353CC}">
                <c16:uniqueId val="{00000080-58A6-4BAA-9A88-836780F88089}"/>
              </c:ext>
            </c:extLst>
          </c:dPt>
          <c:dLbls>
            <c:dLbl>
              <c:idx val="0"/>
              <c:layout>
                <c:manualLayout>
                  <c:x val="6.9444444444444441E-3"/>
                  <c:y val="-8.408343375950273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8A6-4BAA-9A88-836780F88089}"/>
                </c:ext>
              </c:extLst>
            </c:dLbl>
            <c:dLbl>
              <c:idx val="1"/>
              <c:layout>
                <c:manualLayout>
                  <c:x val="7.1759259259259259E-2"/>
                  <c:y val="-8.282214147857525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8A6-4BAA-9A88-836780F88089}"/>
                </c:ext>
              </c:extLst>
            </c:dLbl>
            <c:dLbl>
              <c:idx val="5"/>
              <c:layout>
                <c:manualLayout>
                  <c:x val="7.6970691163604554E-2"/>
                  <c:y val="-0.122333820650268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8A6-4BAA-9A88-836780F88089}"/>
                </c:ext>
              </c:extLst>
            </c:dLbl>
            <c:dLbl>
              <c:idx val="9"/>
              <c:layout>
                <c:manualLayout>
                  <c:x val="1.1574074074073905E-2"/>
                  <c:y val="6.038968256003829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8A6-4BAA-9A88-836780F88089}"/>
                </c:ext>
              </c:extLst>
            </c:dLbl>
            <c:dLbl>
              <c:idx val="10"/>
              <c:layout>
                <c:manualLayout>
                  <c:x val="9.027777777777761E-2"/>
                  <c:y val="7.12972034847435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8A6-4BAA-9A88-836780F88089}"/>
                </c:ext>
              </c:extLst>
            </c:dLbl>
            <c:dLbl>
              <c:idx val="18"/>
              <c:layout>
                <c:manualLayout>
                  <c:x val="-6.2500000000000042E-2"/>
                  <c:y val="-8.30999519766588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80-58A6-4BAA-9A88-836780F88089}"/>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'【本】2.発地別の延べ宿泊客数（構成比）_P26'!$L$7:$L$25</c:f>
              <c:strCache>
                <c:ptCount val="19"/>
                <c:pt idx="0">
                  <c:v>北海道</c:v>
                </c:pt>
                <c:pt idx="1">
                  <c:v>東北</c:v>
                </c:pt>
                <c:pt idx="4">
                  <c:v>関東</c:v>
                </c:pt>
                <c:pt idx="5">
                  <c:v>北陸信越</c:v>
                </c:pt>
                <c:pt idx="6">
                  <c:v>中部</c:v>
                </c:pt>
                <c:pt idx="8">
                  <c:v>近畿</c:v>
                </c:pt>
                <c:pt idx="9">
                  <c:v>中国</c:v>
                </c:pt>
                <c:pt idx="10">
                  <c:v>四国</c:v>
                </c:pt>
                <c:pt idx="17">
                  <c:v>九州</c:v>
                </c:pt>
                <c:pt idx="18">
                  <c:v>沖縄</c:v>
                </c:pt>
              </c:strCache>
            </c:strRef>
          </c:cat>
          <c:val>
            <c:numRef>
              <c:f>'【本】2.発地別の延べ宿泊客数（構成比）_P26'!$N$7:$N$25</c:f>
              <c:numCache>
                <c:formatCode>0.0%</c:formatCode>
                <c:ptCount val="19"/>
                <c:pt idx="0">
                  <c:v>8.2000196290116789E-3</c:v>
                </c:pt>
                <c:pt idx="1">
                  <c:v>9.056335263519481E-3</c:v>
                </c:pt>
                <c:pt idx="4">
                  <c:v>0.18844587300029444</c:v>
                </c:pt>
                <c:pt idx="5">
                  <c:v>8.6931985474531358E-3</c:v>
                </c:pt>
                <c:pt idx="6">
                  <c:v>4.2678378643635294E-2</c:v>
                </c:pt>
                <c:pt idx="8">
                  <c:v>7.7632741191481003E-2</c:v>
                </c:pt>
                <c:pt idx="9">
                  <c:v>3.8494945529492591E-2</c:v>
                </c:pt>
                <c:pt idx="10">
                  <c:v>7.6356855432328985E-3</c:v>
                </c:pt>
                <c:pt idx="17">
                  <c:v>0.60368534694278142</c:v>
                </c:pt>
                <c:pt idx="18">
                  <c:v>1.5477475709098047E-2</c:v>
                </c:pt>
              </c:numCache>
            </c:numRef>
          </c:val>
          <c:extLst>
            <c:ext xmlns:c16="http://schemas.microsoft.com/office/drawing/2014/chart" uri="{C3380CC4-5D6E-409C-BE32-E72D297353CC}">
              <c16:uniqueId val="{00000016-58A6-4BAA-9A88-836780F88089}"/>
            </c:ext>
          </c:extLst>
        </c:ser>
        <c:dLbls>
          <c:showLegendKey val="0"/>
          <c:showVal val="0"/>
          <c:showCatName val="0"/>
          <c:showSerName val="0"/>
          <c:showPercent val="0"/>
          <c:showBubbleSize val="0"/>
          <c:showLeaderLines val="1"/>
        </c:dLbls>
        <c:firstSliceAng val="0"/>
        <c:holeSize val="71"/>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515F-458C-8F09-64D6CAED2AAE}"/>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515F-458C-8F09-64D6CAED2AAE}"/>
              </c:ext>
            </c:extLst>
          </c:dPt>
          <c:dPt>
            <c:idx val="2"/>
            <c:bubble3D val="0"/>
            <c:spPr>
              <a:solidFill>
                <a:schemeClr val="accent2">
                  <a:tint val="51000"/>
                </a:schemeClr>
              </a:solidFill>
              <a:ln w="19050">
                <a:solidFill>
                  <a:schemeClr val="lt1"/>
                </a:solidFill>
              </a:ln>
              <a:effectLst/>
            </c:spPr>
            <c:extLst>
              <c:ext xmlns:c16="http://schemas.microsoft.com/office/drawing/2014/chart" uri="{C3380CC4-5D6E-409C-BE32-E72D297353CC}">
                <c16:uniqueId val="{00000005-515F-458C-8F09-64D6CAED2AAE}"/>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515F-458C-8F09-64D6CAED2AAE}"/>
              </c:ext>
            </c:extLst>
          </c:dPt>
          <c:dPt>
            <c:idx val="4"/>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9-515F-458C-8F09-64D6CAED2AAE}"/>
              </c:ext>
            </c:extLst>
          </c:dPt>
          <c:dPt>
            <c:idx val="5"/>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B-515F-458C-8F09-64D6CAED2AAE}"/>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515F-458C-8F09-64D6CAED2AAE}"/>
              </c:ext>
            </c:extLst>
          </c:dPt>
          <c:dPt>
            <c:idx val="7"/>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F-515F-458C-8F09-64D6CAED2AAE}"/>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515F-458C-8F09-64D6CAED2AAE}"/>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515F-458C-8F09-64D6CAED2AAE}"/>
              </c:ext>
            </c:extLst>
          </c:dPt>
          <c:dPt>
            <c:idx val="1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5-515F-458C-8F09-64D6CAED2AAE}"/>
              </c:ext>
            </c:extLst>
          </c:dPt>
          <c:dPt>
            <c:idx val="1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17-515F-458C-8F09-64D6CAED2AAE}"/>
              </c:ext>
            </c:extLst>
          </c:dPt>
          <c:dPt>
            <c:idx val="12"/>
            <c:bubble3D val="0"/>
            <c:spPr>
              <a:solidFill>
                <a:schemeClr val="accent2">
                  <a:shade val="79000"/>
                </a:schemeClr>
              </a:solidFill>
              <a:ln w="19050">
                <a:solidFill>
                  <a:schemeClr val="lt1"/>
                </a:solidFill>
              </a:ln>
              <a:effectLst/>
            </c:spPr>
            <c:extLst>
              <c:ext xmlns:c16="http://schemas.microsoft.com/office/drawing/2014/chart" uri="{C3380CC4-5D6E-409C-BE32-E72D297353CC}">
                <c16:uniqueId val="{00000019-515F-458C-8F09-64D6CAED2AAE}"/>
              </c:ext>
            </c:extLst>
          </c:dPt>
          <c:dPt>
            <c:idx val="13"/>
            <c:bubble3D val="0"/>
            <c:spPr>
              <a:solidFill>
                <a:schemeClr val="accent2">
                  <a:shade val="72000"/>
                </a:schemeClr>
              </a:solidFill>
              <a:ln w="19050">
                <a:solidFill>
                  <a:schemeClr val="lt1"/>
                </a:solidFill>
              </a:ln>
              <a:effectLst/>
            </c:spPr>
            <c:extLst>
              <c:ext xmlns:c16="http://schemas.microsoft.com/office/drawing/2014/chart" uri="{C3380CC4-5D6E-409C-BE32-E72D297353CC}">
                <c16:uniqueId val="{0000001B-515F-458C-8F09-64D6CAED2AAE}"/>
              </c:ext>
            </c:extLst>
          </c:dPt>
          <c:dPt>
            <c:idx val="14"/>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D-515F-458C-8F09-64D6CAED2AAE}"/>
              </c:ext>
            </c:extLst>
          </c:dPt>
          <c:dPt>
            <c:idx val="15"/>
            <c:bubble3D val="0"/>
            <c:spPr>
              <a:solidFill>
                <a:schemeClr val="accent2">
                  <a:shade val="58000"/>
                </a:schemeClr>
              </a:solidFill>
              <a:ln w="19050">
                <a:solidFill>
                  <a:schemeClr val="lt1"/>
                </a:solidFill>
              </a:ln>
              <a:effectLst/>
            </c:spPr>
            <c:extLst>
              <c:ext xmlns:c16="http://schemas.microsoft.com/office/drawing/2014/chart" uri="{C3380CC4-5D6E-409C-BE32-E72D297353CC}">
                <c16:uniqueId val="{0000001F-515F-458C-8F09-64D6CAED2AAE}"/>
              </c:ext>
            </c:extLst>
          </c:dPt>
          <c:dPt>
            <c:idx val="16"/>
            <c:bubble3D val="0"/>
            <c:spPr>
              <a:solidFill>
                <a:schemeClr val="accent2">
                  <a:shade val="51000"/>
                </a:schemeClr>
              </a:solidFill>
              <a:ln w="19050">
                <a:solidFill>
                  <a:schemeClr val="lt1"/>
                </a:solidFill>
              </a:ln>
              <a:effectLst/>
            </c:spPr>
            <c:extLst>
              <c:ext xmlns:c16="http://schemas.microsoft.com/office/drawing/2014/chart" uri="{C3380CC4-5D6E-409C-BE32-E72D297353CC}">
                <c16:uniqueId val="{00000021-515F-458C-8F09-64D6CAED2AAE}"/>
              </c:ext>
            </c:extLst>
          </c:dPt>
          <c:dPt>
            <c:idx val="17"/>
            <c:bubble3D val="0"/>
            <c:spPr>
              <a:solidFill>
                <a:schemeClr val="accent2">
                  <a:shade val="44000"/>
                </a:schemeClr>
              </a:solidFill>
              <a:ln w="19050">
                <a:solidFill>
                  <a:schemeClr val="lt1"/>
                </a:solidFill>
              </a:ln>
              <a:effectLst/>
            </c:spPr>
            <c:extLst>
              <c:ext xmlns:c16="http://schemas.microsoft.com/office/drawing/2014/chart" uri="{C3380CC4-5D6E-409C-BE32-E72D297353CC}">
                <c16:uniqueId val="{00000023-515F-458C-8F09-64D6CAED2AAE}"/>
              </c:ext>
            </c:extLst>
          </c:dPt>
          <c:dPt>
            <c:idx val="1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5-515F-458C-8F09-64D6CAED2AAE}"/>
              </c:ext>
            </c:extLst>
          </c:dPt>
          <c:dLbls>
            <c:dLbl>
              <c:idx val="0"/>
              <c:delete val="1"/>
              <c:extLst>
                <c:ext xmlns:c15="http://schemas.microsoft.com/office/drawing/2012/chart" uri="{CE6537A1-D6FC-4f65-9D91-7224C49458BB}"/>
                <c:ext xmlns:c16="http://schemas.microsoft.com/office/drawing/2014/chart" uri="{C3380CC4-5D6E-409C-BE32-E72D297353CC}">
                  <c16:uniqueId val="{00000001-515F-458C-8F09-64D6CAED2AAE}"/>
                </c:ext>
              </c:extLst>
            </c:dLbl>
            <c:dLbl>
              <c:idx val="1"/>
              <c:delete val="1"/>
              <c:extLst>
                <c:ext xmlns:c15="http://schemas.microsoft.com/office/drawing/2012/chart" uri="{CE6537A1-D6FC-4f65-9D91-7224C49458BB}"/>
                <c:ext xmlns:c16="http://schemas.microsoft.com/office/drawing/2014/chart" uri="{C3380CC4-5D6E-409C-BE32-E72D297353CC}">
                  <c16:uniqueId val="{00000003-515F-458C-8F09-64D6CAED2AAE}"/>
                </c:ext>
              </c:extLst>
            </c:dLbl>
            <c:dLbl>
              <c:idx val="2"/>
              <c:layout>
                <c:manualLayout>
                  <c:x val="-0.10894419821773775"/>
                  <c:y val="0.1729015628267968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15F-458C-8F09-64D6CAED2AAE}"/>
                </c:ext>
              </c:extLst>
            </c:dLbl>
            <c:dLbl>
              <c:idx val="3"/>
              <c:layout>
                <c:manualLayout>
                  <c:x val="-0.12574838511952474"/>
                  <c:y val="9.752576583068786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494389174407089"/>
                      <c:h val="8.2291207209669773E-2"/>
                    </c:manualLayout>
                  </c15:layout>
                </c:ext>
                <c:ext xmlns:c16="http://schemas.microsoft.com/office/drawing/2014/chart" uri="{C3380CC4-5D6E-409C-BE32-E72D297353CC}">
                  <c16:uniqueId val="{00000007-515F-458C-8F09-64D6CAED2AAE}"/>
                </c:ext>
              </c:extLst>
            </c:dLbl>
            <c:dLbl>
              <c:idx val="4"/>
              <c:delete val="1"/>
              <c:extLst>
                <c:ext xmlns:c15="http://schemas.microsoft.com/office/drawing/2012/chart" uri="{CE6537A1-D6FC-4f65-9D91-7224C49458BB}"/>
                <c:ext xmlns:c16="http://schemas.microsoft.com/office/drawing/2014/chart" uri="{C3380CC4-5D6E-409C-BE32-E72D297353CC}">
                  <c16:uniqueId val="{00000009-515F-458C-8F09-64D6CAED2AAE}"/>
                </c:ext>
              </c:extLst>
            </c:dLbl>
            <c:dLbl>
              <c:idx val="5"/>
              <c:delete val="1"/>
              <c:extLst>
                <c:ext xmlns:c15="http://schemas.microsoft.com/office/drawing/2012/chart" uri="{CE6537A1-D6FC-4f65-9D91-7224C49458BB}"/>
                <c:ext xmlns:c16="http://schemas.microsoft.com/office/drawing/2014/chart" uri="{C3380CC4-5D6E-409C-BE32-E72D297353CC}">
                  <c16:uniqueId val="{0000000B-515F-458C-8F09-64D6CAED2AAE}"/>
                </c:ext>
              </c:extLst>
            </c:dLbl>
            <c:dLbl>
              <c:idx val="6"/>
              <c:delete val="1"/>
              <c:extLst>
                <c:ext xmlns:c15="http://schemas.microsoft.com/office/drawing/2012/chart" uri="{CE6537A1-D6FC-4f65-9D91-7224C49458BB}"/>
                <c:ext xmlns:c16="http://schemas.microsoft.com/office/drawing/2014/chart" uri="{C3380CC4-5D6E-409C-BE32-E72D297353CC}">
                  <c16:uniqueId val="{0000000D-515F-458C-8F09-64D6CAED2AAE}"/>
                </c:ext>
              </c:extLst>
            </c:dLbl>
            <c:dLbl>
              <c:idx val="7"/>
              <c:layout>
                <c:manualLayout>
                  <c:x val="-0.15093038332783251"/>
                  <c:y val="-2.800746313472366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15F-458C-8F09-64D6CAED2AAE}"/>
                </c:ext>
              </c:extLst>
            </c:dLbl>
            <c:dLbl>
              <c:idx val="8"/>
              <c:delete val="1"/>
              <c:extLst>
                <c:ext xmlns:c15="http://schemas.microsoft.com/office/drawing/2012/chart" uri="{CE6537A1-D6FC-4f65-9D91-7224C49458BB}"/>
                <c:ext xmlns:c16="http://schemas.microsoft.com/office/drawing/2014/chart" uri="{C3380CC4-5D6E-409C-BE32-E72D297353CC}">
                  <c16:uniqueId val="{00000011-515F-458C-8F09-64D6CAED2AAE}"/>
                </c:ext>
              </c:extLst>
            </c:dLbl>
            <c:dLbl>
              <c:idx val="9"/>
              <c:delete val="1"/>
              <c:extLst>
                <c:ext xmlns:c15="http://schemas.microsoft.com/office/drawing/2012/chart" uri="{CE6537A1-D6FC-4f65-9D91-7224C49458BB}"/>
                <c:ext xmlns:c16="http://schemas.microsoft.com/office/drawing/2014/chart" uri="{C3380CC4-5D6E-409C-BE32-E72D297353CC}">
                  <c16:uniqueId val="{00000013-515F-458C-8F09-64D6CAED2AAE}"/>
                </c:ext>
              </c:extLst>
            </c:dLbl>
            <c:dLbl>
              <c:idx val="10"/>
              <c:delete val="1"/>
              <c:extLst>
                <c:ext xmlns:c15="http://schemas.microsoft.com/office/drawing/2012/chart" uri="{CE6537A1-D6FC-4f65-9D91-7224C49458BB}"/>
                <c:ext xmlns:c16="http://schemas.microsoft.com/office/drawing/2014/chart" uri="{C3380CC4-5D6E-409C-BE32-E72D297353CC}">
                  <c16:uniqueId val="{00000015-515F-458C-8F09-64D6CAED2AAE}"/>
                </c:ext>
              </c:extLst>
            </c:dLbl>
            <c:dLbl>
              <c:idx val="11"/>
              <c:layout>
                <c:manualLayout>
                  <c:x val="3.3260526191711069E-2"/>
                  <c:y val="-0.1894306253585058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15F-458C-8F09-64D6CAED2AAE}"/>
                </c:ext>
              </c:extLst>
            </c:dLbl>
            <c:dLbl>
              <c:idx val="12"/>
              <c:layout>
                <c:manualLayout>
                  <c:x val="6.886227544910177E-2"/>
                  <c:y val="1.701932256107283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743080767598655E-2"/>
                      <c:h val="8.5578589666333263E-2"/>
                    </c:manualLayout>
                  </c15:layout>
                </c:ext>
                <c:ext xmlns:c16="http://schemas.microsoft.com/office/drawing/2014/chart" uri="{C3380CC4-5D6E-409C-BE32-E72D297353CC}">
                  <c16:uniqueId val="{00000019-515F-458C-8F09-64D6CAED2AAE}"/>
                </c:ext>
              </c:extLst>
            </c:dLbl>
            <c:dLbl>
              <c:idx val="13"/>
              <c:layout>
                <c:manualLayout>
                  <c:x val="4.5331345183648453E-2"/>
                  <c:y val="-9.341602006183384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15F-458C-8F09-64D6CAED2AAE}"/>
                </c:ext>
              </c:extLst>
            </c:dLbl>
            <c:dLbl>
              <c:idx val="18"/>
              <c:delete val="1"/>
              <c:extLst>
                <c:ext xmlns:c15="http://schemas.microsoft.com/office/drawing/2012/chart" uri="{CE6537A1-D6FC-4f65-9D91-7224C49458BB}"/>
                <c:ext xmlns:c16="http://schemas.microsoft.com/office/drawing/2014/chart" uri="{C3380CC4-5D6E-409C-BE32-E72D297353CC}">
                  <c16:uniqueId val="{00000025-515F-458C-8F09-64D6CAED2AAE}"/>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'【本】2.発地別の延べ宿泊客数（構成比）_P26'!$O$7:$O$25</c:f>
              <c:strCache>
                <c:ptCount val="18"/>
                <c:pt idx="2">
                  <c:v>東京都</c:v>
                </c:pt>
                <c:pt idx="3">
                  <c:v>神奈川県</c:v>
                </c:pt>
                <c:pt idx="7">
                  <c:v>大阪府</c:v>
                </c:pt>
                <c:pt idx="11">
                  <c:v>福岡県</c:v>
                </c:pt>
                <c:pt idx="12">
                  <c:v>佐賀県</c:v>
                </c:pt>
                <c:pt idx="13">
                  <c:v>長崎県</c:v>
                </c:pt>
                <c:pt idx="14">
                  <c:v>熊本県</c:v>
                </c:pt>
                <c:pt idx="15">
                  <c:v>大分県</c:v>
                </c:pt>
                <c:pt idx="16">
                  <c:v>宮崎県</c:v>
                </c:pt>
                <c:pt idx="17">
                  <c:v>鹿児島県</c:v>
                </c:pt>
              </c:strCache>
            </c:strRef>
          </c:cat>
          <c:val>
            <c:numRef>
              <c:f>'【本】2.発地別の延べ宿泊客数（構成比）_P26'!$Q$7:$Q$25</c:f>
              <c:numCache>
                <c:formatCode>0.0%</c:formatCode>
                <c:ptCount val="19"/>
                <c:pt idx="0">
                  <c:v>8.2000196290116789E-3</c:v>
                </c:pt>
                <c:pt idx="1">
                  <c:v>9.056335263519481E-3</c:v>
                </c:pt>
                <c:pt idx="2">
                  <c:v>0.10533663755029934</c:v>
                </c:pt>
                <c:pt idx="3">
                  <c:v>3.6257238198056728E-2</c:v>
                </c:pt>
                <c:pt idx="4">
                  <c:v>4.6851997251938365E-2</c:v>
                </c:pt>
                <c:pt idx="5">
                  <c:v>8.6931985474531358E-3</c:v>
                </c:pt>
                <c:pt idx="6">
                  <c:v>4.2678378643635294E-2</c:v>
                </c:pt>
                <c:pt idx="7">
                  <c:v>3.7410442634213364E-2</c:v>
                </c:pt>
                <c:pt idx="8">
                  <c:v>4.0222298557267638E-2</c:v>
                </c:pt>
                <c:pt idx="9">
                  <c:v>3.8494945529492591E-2</c:v>
                </c:pt>
                <c:pt idx="10">
                  <c:v>7.6356855432328985E-3</c:v>
                </c:pt>
                <c:pt idx="11">
                  <c:v>0.27155265482382962</c:v>
                </c:pt>
                <c:pt idx="12">
                  <c:v>1.8743252527235254E-2</c:v>
                </c:pt>
                <c:pt idx="13">
                  <c:v>2.8010599666306802E-2</c:v>
                </c:pt>
                <c:pt idx="14">
                  <c:v>0.16068308960643832</c:v>
                </c:pt>
                <c:pt idx="15">
                  <c:v>2.5397487486505055E-2</c:v>
                </c:pt>
                <c:pt idx="16">
                  <c:v>3.1691039356168418E-2</c:v>
                </c:pt>
                <c:pt idx="17">
                  <c:v>6.7607223476297967E-2</c:v>
                </c:pt>
                <c:pt idx="18">
                  <c:v>1.5477475709098047E-2</c:v>
                </c:pt>
              </c:numCache>
            </c:numRef>
          </c:val>
          <c:extLst>
            <c:ext xmlns:c16="http://schemas.microsoft.com/office/drawing/2014/chart" uri="{C3380CC4-5D6E-409C-BE32-E72D297353CC}">
              <c16:uniqueId val="{00000026-515F-458C-8F09-64D6CAED2A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9.4260726078138485E-2"/>
          <c:w val="0.86036503267973852"/>
          <c:h val="0.81080960075542652"/>
        </c:manualLayout>
      </c:layout>
      <c:barChart>
        <c:barDir val="col"/>
        <c:grouping val="stacked"/>
        <c:varyColors val="0"/>
        <c:ser>
          <c:idx val="2"/>
          <c:order val="0"/>
          <c:tx>
            <c:strRef>
              <c:f>'【本】3.国籍別（10年）グラフ1 _P32'!$S$7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_P32'!$T$7:$AC$7</c:f>
              <c:numCache>
                <c:formatCode>#,##0.0,;[Red]\-#,##0.0,</c:formatCode>
                <c:ptCount val="10"/>
                <c:pt idx="0">
                  <c:v>246361</c:v>
                </c:pt>
                <c:pt idx="1">
                  <c:v>149175</c:v>
                </c:pt>
                <c:pt idx="2">
                  <c:v>172313</c:v>
                </c:pt>
                <c:pt idx="3">
                  <c:v>237208</c:v>
                </c:pt>
                <c:pt idx="4">
                  <c:v>246552</c:v>
                </c:pt>
                <c:pt idx="5">
                  <c:v>273240</c:v>
                </c:pt>
                <c:pt idx="6">
                  <c:v>211549</c:v>
                </c:pt>
                <c:pt idx="7">
                  <c:v>333376</c:v>
                </c:pt>
              </c:numCache>
            </c:numRef>
          </c:val>
          <c:extLst>
            <c:ext xmlns:c16="http://schemas.microsoft.com/office/drawing/2014/chart" uri="{C3380CC4-5D6E-409C-BE32-E72D297353CC}">
              <c16:uniqueId val="{00000000-0EC0-4A59-A979-9358D6998D48}"/>
            </c:ext>
          </c:extLst>
        </c:ser>
        <c:ser>
          <c:idx val="3"/>
          <c:order val="1"/>
          <c:tx>
            <c:strRef>
              <c:f>'【本】3.国籍別（10年）グラフ1 _P32'!$S$8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C0-4A59-A979-9358D6998D48}"/>
                </c:ext>
              </c:extLst>
            </c:dLbl>
            <c:dLbl>
              <c:idx val="2"/>
              <c:layout>
                <c:manualLayout>
                  <c:x val="0"/>
                  <c:y val="8.0094919837807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C0-4A59-A979-9358D6998D48}"/>
                </c:ext>
              </c:extLst>
            </c:dLbl>
            <c:dLbl>
              <c:idx val="3"/>
              <c:layout>
                <c:manualLayout>
                  <c:x val="-5.0891309912394455E-17"/>
                  <c:y val="1.0679322645041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C0-4A59-A979-9358D6998D48}"/>
                </c:ext>
              </c:extLst>
            </c:dLbl>
            <c:dLbl>
              <c:idx val="4"/>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_P32'!$T$8:$AC$8</c:f>
              <c:numCache>
                <c:formatCode>#,##0.0,;[Red]\-#,##0.0,</c:formatCode>
                <c:ptCount val="10"/>
                <c:pt idx="0">
                  <c:v>10016</c:v>
                </c:pt>
                <c:pt idx="1">
                  <c:v>12590</c:v>
                </c:pt>
                <c:pt idx="2">
                  <c:v>16429</c:v>
                </c:pt>
                <c:pt idx="3">
                  <c:v>17522</c:v>
                </c:pt>
                <c:pt idx="4">
                  <c:v>25321</c:v>
                </c:pt>
                <c:pt idx="5">
                  <c:v>70557</c:v>
                </c:pt>
                <c:pt idx="6">
                  <c:v>52175</c:v>
                </c:pt>
                <c:pt idx="7">
                  <c:v>66201</c:v>
                </c:pt>
              </c:numCache>
            </c:numRef>
          </c:val>
          <c:extLst>
            <c:ext xmlns:c16="http://schemas.microsoft.com/office/drawing/2014/chart" uri="{C3380CC4-5D6E-409C-BE32-E72D297353CC}">
              <c16:uniqueId val="{00000005-0EC0-4A59-A979-9358D6998D48}"/>
            </c:ext>
          </c:extLst>
        </c:ser>
        <c:ser>
          <c:idx val="4"/>
          <c:order val="2"/>
          <c:tx>
            <c:strRef>
              <c:f>'【本】3.国籍別（10年）グラフ1 _P32'!$S$9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0"/>
              <c:layout>
                <c:manualLayout>
                  <c:x val="2.4983295290091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C0-4A59-A979-9358D6998D48}"/>
                </c:ext>
              </c:extLst>
            </c:dLbl>
            <c:dLbl>
              <c:idx val="1"/>
              <c:layout>
                <c:manualLayout>
                  <c:x val="2.3595334440641942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C0-4A59-A979-9358D6998D48}"/>
                </c:ext>
              </c:extLst>
            </c:dLbl>
            <c:dLbl>
              <c:idx val="2"/>
              <c:layout>
                <c:manualLayout>
                  <c:x val="2.4983295290091467E-2"/>
                  <c:y val="2.66983066126019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_P32'!$T$9:$AC$9</c:f>
              <c:numCache>
                <c:formatCode>#,##0.0,;[Red]\-#,##0.0,</c:formatCode>
                <c:ptCount val="10"/>
                <c:pt idx="0">
                  <c:v>7332</c:v>
                </c:pt>
                <c:pt idx="1">
                  <c:v>7223</c:v>
                </c:pt>
                <c:pt idx="2">
                  <c:v>13215</c:v>
                </c:pt>
                <c:pt idx="3">
                  <c:v>23554</c:v>
                </c:pt>
                <c:pt idx="4">
                  <c:v>38187</c:v>
                </c:pt>
                <c:pt idx="5">
                  <c:v>58003</c:v>
                </c:pt>
                <c:pt idx="6">
                  <c:v>48048</c:v>
                </c:pt>
                <c:pt idx="7">
                  <c:v>67175</c:v>
                </c:pt>
              </c:numCache>
            </c:numRef>
          </c:val>
          <c:extLst>
            <c:ext xmlns:c16="http://schemas.microsoft.com/office/drawing/2014/chart" uri="{C3380CC4-5D6E-409C-BE32-E72D297353CC}">
              <c16:uniqueId val="{00000009-0EC0-4A59-A979-9358D6998D48}"/>
            </c:ext>
          </c:extLst>
        </c:ser>
        <c:ser>
          <c:idx val="5"/>
          <c:order val="3"/>
          <c:tx>
            <c:strRef>
              <c:f>'【本】3.国籍別（10年）グラフ1 _P32'!$S$10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C0-4A59-A979-9358D6998D48}"/>
                </c:ext>
              </c:extLst>
            </c:dLbl>
            <c:dLbl>
              <c:idx val="2"/>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_P32'!$T$10:$AC$10</c:f>
              <c:numCache>
                <c:formatCode>#,##0.0,;[Red]\-#,##0.0,</c:formatCode>
                <c:ptCount val="10"/>
                <c:pt idx="0">
                  <c:v>24811</c:v>
                </c:pt>
                <c:pt idx="1">
                  <c:v>17442</c:v>
                </c:pt>
                <c:pt idx="2">
                  <c:v>66184</c:v>
                </c:pt>
                <c:pt idx="3">
                  <c:v>97908</c:v>
                </c:pt>
                <c:pt idx="4">
                  <c:v>113712</c:v>
                </c:pt>
                <c:pt idx="5">
                  <c:v>150380</c:v>
                </c:pt>
                <c:pt idx="6">
                  <c:v>118145</c:v>
                </c:pt>
                <c:pt idx="7">
                  <c:v>180092</c:v>
                </c:pt>
              </c:numCache>
            </c:numRef>
          </c:val>
          <c:extLst>
            <c:ext xmlns:c16="http://schemas.microsoft.com/office/drawing/2014/chart" uri="{C3380CC4-5D6E-409C-BE32-E72D297353CC}">
              <c16:uniqueId val="{0000000C-0EC0-4A59-A979-9358D6998D48}"/>
            </c:ext>
          </c:extLst>
        </c:ser>
        <c:ser>
          <c:idx val="6"/>
          <c:order val="4"/>
          <c:tx>
            <c:strRef>
              <c:f>'【本】3.国籍別（10年）グラフ1 _P32'!$S$11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Lbl>
              <c:idx val="0"/>
              <c:layout>
                <c:manualLayout>
                  <c:x val="2.6371256139540993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C0-4A59-A979-9358D6998D48}"/>
                </c:ext>
              </c:extLst>
            </c:dLbl>
            <c:dLbl>
              <c:idx val="2"/>
              <c:layout>
                <c:manualLayout>
                  <c:x val="0"/>
                  <c:y val="-5.3396613225204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C0-4A59-A979-9358D6998D48}"/>
                </c:ext>
              </c:extLst>
            </c:dLbl>
            <c:dLbl>
              <c:idx val="3"/>
              <c:layout>
                <c:manualLayout>
                  <c:x val="0"/>
                  <c:y val="1.06793226450410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C0-4A59-A979-9358D6998D48}"/>
                </c:ext>
              </c:extLst>
            </c:dLbl>
            <c:dLbl>
              <c:idx val="4"/>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C0-4A59-A979-9358D6998D48}"/>
                </c:ext>
              </c:extLst>
            </c:dLbl>
            <c:dLbl>
              <c:idx val="5"/>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C0-4A59-A979-9358D6998D48}"/>
                </c:ext>
              </c:extLst>
            </c:dLbl>
            <c:dLbl>
              <c:idx val="6"/>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C0-4A59-A979-9358D6998D48}"/>
                </c:ext>
              </c:extLst>
            </c:dLbl>
            <c:dLbl>
              <c:idx val="7"/>
              <c:layout>
                <c:manualLayout>
                  <c:x val="-1.0178261982478891E-16"/>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_P32'!$T$11:$AC$11</c:f>
              <c:numCache>
                <c:formatCode>#,##0.0,;[Red]\-#,##0.0,</c:formatCode>
                <c:ptCount val="10"/>
                <c:pt idx="0">
                  <c:v>14747</c:v>
                </c:pt>
                <c:pt idx="1">
                  <c:v>13826</c:v>
                </c:pt>
                <c:pt idx="2">
                  <c:v>11219</c:v>
                </c:pt>
                <c:pt idx="3">
                  <c:v>16257</c:v>
                </c:pt>
                <c:pt idx="4">
                  <c:v>16728</c:v>
                </c:pt>
                <c:pt idx="5">
                  <c:v>19329</c:v>
                </c:pt>
                <c:pt idx="6">
                  <c:v>18262</c:v>
                </c:pt>
                <c:pt idx="7">
                  <c:v>26731</c:v>
                </c:pt>
              </c:numCache>
            </c:numRef>
          </c:val>
          <c:extLst>
            <c:ext xmlns:c16="http://schemas.microsoft.com/office/drawing/2014/chart" uri="{C3380CC4-5D6E-409C-BE32-E72D297353CC}">
              <c16:uniqueId val="{00000014-0EC0-4A59-A979-9358D6998D48}"/>
            </c:ext>
          </c:extLst>
        </c:ser>
        <c:ser>
          <c:idx val="7"/>
          <c:order val="5"/>
          <c:tx>
            <c:strRef>
              <c:f>'【本】3.国籍別（10年）グラフ1 _P32'!$S$12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dLbl>
              <c:idx val="1"/>
              <c:layout>
                <c:manualLayout>
                  <c:x val="2.4983295290091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C0-4A59-A979-9358D6998D48}"/>
                </c:ext>
              </c:extLst>
            </c:dLbl>
            <c:dLbl>
              <c:idx val="2"/>
              <c:layout>
                <c:manualLayout>
                  <c:x val="2.4983295290091467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_P32'!$T$12:$AC$12</c:f>
              <c:numCache>
                <c:formatCode>#,##0.0,;[Red]\-#,##0.0,</c:formatCode>
                <c:ptCount val="10"/>
                <c:pt idx="0">
                  <c:v>10408</c:v>
                </c:pt>
                <c:pt idx="1">
                  <c:v>6651</c:v>
                </c:pt>
                <c:pt idx="2">
                  <c:v>11369</c:v>
                </c:pt>
                <c:pt idx="3">
                  <c:v>18402</c:v>
                </c:pt>
                <c:pt idx="4">
                  <c:v>23328</c:v>
                </c:pt>
                <c:pt idx="5">
                  <c:v>27182</c:v>
                </c:pt>
                <c:pt idx="6">
                  <c:v>19379</c:v>
                </c:pt>
                <c:pt idx="7">
                  <c:v>25096</c:v>
                </c:pt>
              </c:numCache>
            </c:numRef>
          </c:val>
          <c:extLst>
            <c:ext xmlns:c16="http://schemas.microsoft.com/office/drawing/2014/chart" uri="{C3380CC4-5D6E-409C-BE32-E72D297353CC}">
              <c16:uniqueId val="{00000017-0EC0-4A59-A979-9358D6998D48}"/>
            </c:ext>
          </c:extLst>
        </c:ser>
        <c:ser>
          <c:idx val="8"/>
          <c:order val="6"/>
          <c:tx>
            <c:strRef>
              <c:f>'【本】3.国籍別（10年）グラフ1 _P32'!$S$13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dLbl>
              <c:idx val="0"/>
              <c:layout>
                <c:manualLayout>
                  <c:x val="-2.5445654956197228E-17"/>
                  <c:y val="-1.0679322645041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C0-4A59-A979-9358D6998D48}"/>
                </c:ext>
              </c:extLst>
            </c:dLbl>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C0-4A59-A979-9358D6998D48}"/>
                </c:ext>
              </c:extLst>
            </c:dLbl>
            <c:dLbl>
              <c:idx val="2"/>
              <c:layout>
                <c:manualLayout>
                  <c:x val="0"/>
                  <c:y val="-8.0094919837807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EC0-4A59-A979-9358D6998D48}"/>
                </c:ext>
              </c:extLst>
            </c:dLbl>
            <c:dLbl>
              <c:idx val="3"/>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EC0-4A59-A979-9358D6998D48}"/>
                </c:ext>
              </c:extLst>
            </c:dLbl>
            <c:dLbl>
              <c:idx val="4"/>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EC0-4A59-A979-9358D6998D48}"/>
                </c:ext>
              </c:extLst>
            </c:dLbl>
            <c:dLbl>
              <c:idx val="5"/>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EC0-4A59-A979-9358D6998D48}"/>
                </c:ext>
              </c:extLst>
            </c:dLbl>
            <c:dLbl>
              <c:idx val="7"/>
              <c:layout>
                <c:manualLayout>
                  <c:x val="-1.0178261982478891E-16"/>
                  <c:y val="-8.0094919837809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EC0-4A59-A979-9358D6998D48}"/>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_P32'!$T$13:$AC$13</c:f>
              <c:numCache>
                <c:formatCode>#,##0.0,;[Red]\-#,##0.0,</c:formatCode>
                <c:ptCount val="10"/>
                <c:pt idx="0">
                  <c:v>20903</c:v>
                </c:pt>
                <c:pt idx="1">
                  <c:v>22461</c:v>
                </c:pt>
                <c:pt idx="2">
                  <c:v>11776</c:v>
                </c:pt>
                <c:pt idx="3">
                  <c:v>12549</c:v>
                </c:pt>
                <c:pt idx="4">
                  <c:v>20063</c:v>
                </c:pt>
                <c:pt idx="5">
                  <c:v>45140</c:v>
                </c:pt>
                <c:pt idx="6">
                  <c:v>18679</c:v>
                </c:pt>
                <c:pt idx="7">
                  <c:v>42205</c:v>
                </c:pt>
              </c:numCache>
            </c:numRef>
          </c:val>
          <c:extLst>
            <c:ext xmlns:c16="http://schemas.microsoft.com/office/drawing/2014/chart" uri="{C3380CC4-5D6E-409C-BE32-E72D297353CC}">
              <c16:uniqueId val="{0000001F-0EC0-4A59-A979-9358D6998D48}"/>
            </c:ext>
          </c:extLst>
        </c:ser>
        <c:ser>
          <c:idx val="1"/>
          <c:order val="8"/>
          <c:tx>
            <c:strRef>
              <c:f>'【本】3.国籍別（10年）グラフ1 _P32'!$S$14</c:f>
              <c:strCache>
                <c:ptCount val="1"/>
                <c:pt idx="0">
                  <c:v>韓国</c:v>
                </c:pt>
              </c:strCache>
            </c:strRef>
          </c:tx>
          <c:spPr>
            <a:solidFill>
              <a:srgbClr val="44546A">
                <a:lumMod val="75000"/>
              </a:srgbClr>
            </a:solidFill>
            <a:ln w="9525" cap="flat" cmpd="sng" algn="ctr">
              <a:solidFill>
                <a:schemeClr val="lt1">
                  <a:alpha val="50000"/>
                </a:schemeClr>
              </a:solidFill>
              <a:round/>
            </a:ln>
            <a:effectLst/>
          </c:spPr>
          <c:invertIfNegative val="0"/>
          <c:dLbls>
            <c:dLbl>
              <c:idx val="8"/>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72F9-4FDB-9FA6-64E3F326871F}"/>
                </c:ext>
              </c:extLst>
            </c:dLbl>
            <c:dLbl>
              <c:idx val="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20-0EC0-4A59-A979-9358D6998D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_P32'!$T$14:$AC$14</c:f>
              <c:numCache>
                <c:formatCode>#,##0.0,;[Red]\-#,##0.0,</c:formatCode>
                <c:ptCount val="10"/>
                <c:pt idx="8">
                  <c:v>330130</c:v>
                </c:pt>
                <c:pt idx="9">
                  <c:v>249360</c:v>
                </c:pt>
              </c:numCache>
            </c:numRef>
          </c:val>
          <c:extLst>
            <c:ext xmlns:c16="http://schemas.microsoft.com/office/drawing/2014/chart" uri="{C3380CC4-5D6E-409C-BE32-E72D297353CC}">
              <c16:uniqueId val="{00000021-0EC0-4A59-A979-9358D6998D48}"/>
            </c:ext>
          </c:extLst>
        </c:ser>
        <c:ser>
          <c:idx val="9"/>
          <c:order val="9"/>
          <c:tx>
            <c:strRef>
              <c:f>'【本】3.国籍別（10年）グラフ1 _P32'!$S$15</c:f>
              <c:strCache>
                <c:ptCount val="1"/>
                <c:pt idx="0">
                  <c:v>中国</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_P32'!$T$15:$AC$15</c:f>
              <c:numCache>
                <c:formatCode>#,##0.0,;[Red]\-#,##0.0,</c:formatCode>
                <c:ptCount val="10"/>
                <c:pt idx="8">
                  <c:v>110010</c:v>
                </c:pt>
                <c:pt idx="9">
                  <c:v>133170</c:v>
                </c:pt>
              </c:numCache>
            </c:numRef>
          </c:val>
          <c:extLst>
            <c:ext xmlns:c16="http://schemas.microsoft.com/office/drawing/2014/chart" uri="{C3380CC4-5D6E-409C-BE32-E72D297353CC}">
              <c16:uniqueId val="{00000022-0EC0-4A59-A979-9358D6998D48}"/>
            </c:ext>
          </c:extLst>
        </c:ser>
        <c:ser>
          <c:idx val="10"/>
          <c:order val="10"/>
          <c:tx>
            <c:strRef>
              <c:f>'【本】3.国籍別（10年）グラフ1 _P32'!$S$16</c:f>
              <c:strCache>
                <c:ptCount val="1"/>
                <c:pt idx="0">
                  <c:v>香港</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_P32'!$T$16:$AC$16</c:f>
              <c:numCache>
                <c:formatCode>#,##0.0,;[Red]\-#,##0.0,</c:formatCode>
                <c:ptCount val="10"/>
                <c:pt idx="8">
                  <c:v>121710</c:v>
                </c:pt>
                <c:pt idx="9">
                  <c:v>100370</c:v>
                </c:pt>
              </c:numCache>
            </c:numRef>
          </c:val>
          <c:extLst>
            <c:ext xmlns:c16="http://schemas.microsoft.com/office/drawing/2014/chart" uri="{C3380CC4-5D6E-409C-BE32-E72D297353CC}">
              <c16:uniqueId val="{00000023-0EC0-4A59-A979-9358D6998D48}"/>
            </c:ext>
          </c:extLst>
        </c:ser>
        <c:ser>
          <c:idx val="11"/>
          <c:order val="11"/>
          <c:tx>
            <c:strRef>
              <c:f>'【本】3.国籍別（10年）グラフ1 _P32'!$S$17</c:f>
              <c:strCache>
                <c:ptCount val="1"/>
                <c:pt idx="0">
                  <c:v>台湾</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_P32'!$T$17:$AC$17</c:f>
              <c:numCache>
                <c:formatCode>#,##0.0,;[Red]\-#,##0.0,</c:formatCode>
                <c:ptCount val="10"/>
                <c:pt idx="8">
                  <c:v>219030</c:v>
                </c:pt>
                <c:pt idx="9">
                  <c:v>210230</c:v>
                </c:pt>
              </c:numCache>
            </c:numRef>
          </c:val>
          <c:extLst>
            <c:ext xmlns:c16="http://schemas.microsoft.com/office/drawing/2014/chart" uri="{C3380CC4-5D6E-409C-BE32-E72D297353CC}">
              <c16:uniqueId val="{00000024-0EC0-4A59-A979-9358D6998D48}"/>
            </c:ext>
          </c:extLst>
        </c:ser>
        <c:ser>
          <c:idx val="12"/>
          <c:order val="12"/>
          <c:tx>
            <c:strRef>
              <c:f>'【本】3.国籍別（10年）グラフ1 _P32'!$S$18</c:f>
              <c:strCache>
                <c:ptCount val="1"/>
                <c:pt idx="0">
                  <c:v>欧米豪</c:v>
                </c:pt>
              </c:strCache>
            </c:strRef>
          </c:tx>
          <c:spPr>
            <a:solidFill>
              <a:srgbClr val="FF5050">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_P32'!$T$18:$AC$18</c:f>
              <c:numCache>
                <c:formatCode>#,##0.0,;[Red]\-#,##0.0,</c:formatCode>
                <c:ptCount val="10"/>
                <c:pt idx="8">
                  <c:v>38040</c:v>
                </c:pt>
                <c:pt idx="9">
                  <c:v>65550</c:v>
                </c:pt>
              </c:numCache>
            </c:numRef>
          </c:val>
          <c:extLst>
            <c:ext xmlns:c16="http://schemas.microsoft.com/office/drawing/2014/chart" uri="{C3380CC4-5D6E-409C-BE32-E72D297353CC}">
              <c16:uniqueId val="{00000025-0EC0-4A59-A979-9358D6998D48}"/>
            </c:ext>
          </c:extLst>
        </c:ser>
        <c:ser>
          <c:idx val="13"/>
          <c:order val="13"/>
          <c:tx>
            <c:strRef>
              <c:f>'【本】3.国籍別（10年）グラフ1 _P32'!$S$19</c:f>
              <c:strCache>
                <c:ptCount val="1"/>
                <c:pt idx="0">
                  <c:v>他アジア</c:v>
                </c:pt>
              </c:strCache>
            </c:strRef>
          </c:tx>
          <c:spPr>
            <a:solidFill>
              <a:srgbClr val="70AD47">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_P32'!$T$19:$AC$19</c:f>
              <c:numCache>
                <c:formatCode>#,##0.0,;[Red]\-#,##0.0,</c:formatCode>
                <c:ptCount val="10"/>
                <c:pt idx="8">
                  <c:v>41580</c:v>
                </c:pt>
                <c:pt idx="9">
                  <c:v>55480</c:v>
                </c:pt>
              </c:numCache>
            </c:numRef>
          </c:val>
          <c:extLst>
            <c:ext xmlns:c16="http://schemas.microsoft.com/office/drawing/2014/chart" uri="{C3380CC4-5D6E-409C-BE32-E72D297353CC}">
              <c16:uniqueId val="{00000026-0EC0-4A59-A979-9358D6998D48}"/>
            </c:ext>
          </c:extLst>
        </c:ser>
        <c:ser>
          <c:idx val="14"/>
          <c:order val="14"/>
          <c:tx>
            <c:strRef>
              <c:f>'【本】3.国籍別（10年）グラフ1 _P32'!$S$20</c:f>
              <c:strCache>
                <c:ptCount val="1"/>
                <c:pt idx="0">
                  <c:v>その他</c:v>
                </c:pt>
              </c:strCache>
            </c:strRef>
          </c:tx>
          <c:spPr>
            <a:solidFill>
              <a:srgbClr val="70AD47">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_P32'!$T$20:$AC$20</c:f>
              <c:numCache>
                <c:formatCode>#,##0.0,;[Red]\-#,##0.0,</c:formatCode>
                <c:ptCount val="10"/>
                <c:pt idx="8">
                  <c:v>35240</c:v>
                </c:pt>
                <c:pt idx="9">
                  <c:v>45800</c:v>
                </c:pt>
              </c:numCache>
            </c:numRef>
          </c:val>
          <c:extLst>
            <c:ext xmlns:c16="http://schemas.microsoft.com/office/drawing/2014/chart" uri="{C3380CC4-5D6E-409C-BE32-E72D297353CC}">
              <c16:uniqueId val="{00000027-0EC0-4A59-A979-9358D6998D48}"/>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7"/>
          <c:tx>
            <c:strRef>
              <c:f>'【本】3.国籍別（10年）グラフ1 _P32'!$S$21</c:f>
              <c:strCache>
                <c:ptCount val="1"/>
                <c:pt idx="0">
                  <c:v>合計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_P32'!$T$6:$AC$6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'【本】3.国籍別（10年）グラフ1 _P32'!$T$21:$AC$21</c:f>
              <c:numCache>
                <c:formatCode>#,##0.0,;[Red]\-#,##0.0,</c:formatCode>
                <c:ptCount val="10"/>
                <c:pt idx="0">
                  <c:v>334578</c:v>
                </c:pt>
                <c:pt idx="1">
                  <c:v>229368</c:v>
                </c:pt>
                <c:pt idx="2">
                  <c:v>302505</c:v>
                </c:pt>
                <c:pt idx="3">
                  <c:v>423400</c:v>
                </c:pt>
                <c:pt idx="4">
                  <c:v>483891</c:v>
                </c:pt>
                <c:pt idx="5">
                  <c:v>643831</c:v>
                </c:pt>
                <c:pt idx="6">
                  <c:v>486237</c:v>
                </c:pt>
                <c:pt idx="7">
                  <c:v>740876</c:v>
                </c:pt>
                <c:pt idx="8">
                  <c:v>895740</c:v>
                </c:pt>
                <c:pt idx="9">
                  <c:v>859960</c:v>
                </c:pt>
              </c:numCache>
            </c:numRef>
          </c:val>
          <c:smooth val="0"/>
          <c:extLst>
            <c:ext xmlns:c16="http://schemas.microsoft.com/office/drawing/2014/chart" uri="{C3380CC4-5D6E-409C-BE32-E72D297353CC}">
              <c16:uniqueId val="{00000028-0EC0-4A59-A979-9358D6998D48}"/>
            </c:ext>
          </c:extLst>
        </c:ser>
        <c:dLbls>
          <c:showLegendKey val="0"/>
          <c:showVal val="0"/>
          <c:showCatName val="0"/>
          <c:showSerName val="0"/>
          <c:showPercent val="0"/>
          <c:showBubbleSize val="0"/>
        </c:dLbls>
        <c:marker val="1"/>
        <c:smooth val="0"/>
        <c:axId val="216282799"/>
        <c:axId val="1520527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altLang="en-US"/>
                  <a:t>（ 千人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52052703"/>
        <c:scaling>
          <c:orientation val="minMax"/>
        </c:scaling>
        <c:delete val="1"/>
        <c:axPos val="r"/>
        <c:numFmt formatCode="#,##0.0,;[Red]\-#,##0.0," sourceLinked="1"/>
        <c:majorTickMark val="out"/>
        <c:minorTickMark val="none"/>
        <c:tickLblPos val="nextTo"/>
        <c:crossAx val="216282799"/>
        <c:crosses val="max"/>
        <c:crossBetween val="between"/>
      </c:valAx>
      <c:catAx>
        <c:axId val="216282799"/>
        <c:scaling>
          <c:orientation val="minMax"/>
        </c:scaling>
        <c:delete val="1"/>
        <c:axPos val="b"/>
        <c:numFmt formatCode="General" sourceLinked="1"/>
        <c:majorTickMark val="out"/>
        <c:minorTickMark val="none"/>
        <c:tickLblPos val="nextTo"/>
        <c:crossAx val="152052703"/>
        <c:crosses val="autoZero"/>
        <c:auto val="1"/>
        <c:lblAlgn val="ctr"/>
        <c:lblOffset val="100"/>
        <c:noMultiLvlLbl val="0"/>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9.4260726078138485E-2"/>
          <c:w val="0.86036503267973852"/>
          <c:h val="0.81080960075542652"/>
        </c:manualLayout>
      </c:layout>
      <c:barChart>
        <c:barDir val="col"/>
        <c:grouping val="percentStacked"/>
        <c:varyColors val="0"/>
        <c:ser>
          <c:idx val="2"/>
          <c:order val="0"/>
          <c:tx>
            <c:strRef>
              <c:f>'【本】3.国籍別（10年）グラフ2_P33'!$S$7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'【本】3.国籍別（10年）グラフ2_P33'!$T$7:$AB$7</c:f>
              <c:numCache>
                <c:formatCode>0.0%</c:formatCode>
                <c:ptCount val="9"/>
                <c:pt idx="0">
                  <c:v>0.73633353059675177</c:v>
                </c:pt>
                <c:pt idx="1">
                  <c:v>0.65037407136130587</c:v>
                </c:pt>
                <c:pt idx="2">
                  <c:v>0.56962033685393632</c:v>
                </c:pt>
                <c:pt idx="3">
                  <c:v>0.56024563060935284</c:v>
                </c:pt>
                <c:pt idx="4">
                  <c:v>0.50951970588417639</c:v>
                </c:pt>
                <c:pt idx="5">
                  <c:v>0.4243970855705923</c:v>
                </c:pt>
                <c:pt idx="6">
                  <c:v>0.43507384259116438</c:v>
                </c:pt>
                <c:pt idx="7">
                  <c:v>0.44997543448566291</c:v>
                </c:pt>
              </c:numCache>
            </c:numRef>
          </c:val>
          <c:extLst>
            <c:ext xmlns:c16="http://schemas.microsoft.com/office/drawing/2014/chart" uri="{C3380CC4-5D6E-409C-BE32-E72D297353CC}">
              <c16:uniqueId val="{00000000-277E-4614-87F8-0D8E5BDE6C6E}"/>
            </c:ext>
          </c:extLst>
        </c:ser>
        <c:ser>
          <c:idx val="3"/>
          <c:order val="1"/>
          <c:tx>
            <c:strRef>
              <c:f>'【本】3.国籍別（10年）グラフ2_P33'!$S$8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'【本】3.国籍別（10年）グラフ2_P33'!$T$8:$AB$8</c:f>
              <c:numCache>
                <c:formatCode>0.0%</c:formatCode>
                <c:ptCount val="9"/>
                <c:pt idx="0">
                  <c:v>2.9936218161385388E-2</c:v>
                </c:pt>
                <c:pt idx="1">
                  <c:v>5.488995849464616E-2</c:v>
                </c:pt>
                <c:pt idx="2">
                  <c:v>5.4309846118245977E-2</c:v>
                </c:pt>
                <c:pt idx="3">
                  <c:v>4.1384034010392062E-2</c:v>
                </c:pt>
                <c:pt idx="4">
                  <c:v>5.2327900291594592E-2</c:v>
                </c:pt>
                <c:pt idx="5">
                  <c:v>0.10958931769361836</c:v>
                </c:pt>
                <c:pt idx="6">
                  <c:v>0.10730363999448829</c:v>
                </c:pt>
                <c:pt idx="7">
                  <c:v>8.9355033770833439E-2</c:v>
                </c:pt>
              </c:numCache>
            </c:numRef>
          </c:val>
          <c:extLst>
            <c:ext xmlns:c16="http://schemas.microsoft.com/office/drawing/2014/chart" uri="{C3380CC4-5D6E-409C-BE32-E72D297353CC}">
              <c16:uniqueId val="{00000001-277E-4614-87F8-0D8E5BDE6C6E}"/>
            </c:ext>
          </c:extLst>
        </c:ser>
        <c:ser>
          <c:idx val="4"/>
          <c:order val="2"/>
          <c:tx>
            <c:strRef>
              <c:f>'【本】3.国籍別（10年）グラフ2_P33'!$S$9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'【本】3.国籍別（10年）グラフ2_P33'!$T$9:$AB$9</c:f>
              <c:numCache>
                <c:formatCode>0.0%</c:formatCode>
                <c:ptCount val="9"/>
                <c:pt idx="0">
                  <c:v>2.1914172479959831E-2</c:v>
                </c:pt>
                <c:pt idx="1">
                  <c:v>3.1490879285689374E-2</c:v>
                </c:pt>
                <c:pt idx="2">
                  <c:v>4.3685228343333167E-2</c:v>
                </c:pt>
                <c:pt idx="3">
                  <c:v>5.5630609352857817E-2</c:v>
                </c:pt>
                <c:pt idx="4">
                  <c:v>7.8916532855539775E-2</c:v>
                </c:pt>
                <c:pt idx="5">
                  <c:v>9.0090411924868483E-2</c:v>
                </c:pt>
                <c:pt idx="6">
                  <c:v>9.8816009476860048E-2</c:v>
                </c:pt>
                <c:pt idx="7">
                  <c:v>9.0669693713927843E-2</c:v>
                </c:pt>
              </c:numCache>
            </c:numRef>
          </c:val>
          <c:extLst>
            <c:ext xmlns:c16="http://schemas.microsoft.com/office/drawing/2014/chart" uri="{C3380CC4-5D6E-409C-BE32-E72D297353CC}">
              <c16:uniqueId val="{00000002-277E-4614-87F8-0D8E5BDE6C6E}"/>
            </c:ext>
          </c:extLst>
        </c:ser>
        <c:ser>
          <c:idx val="5"/>
          <c:order val="3"/>
          <c:tx>
            <c:strRef>
              <c:f>'【本】3.国籍別（10年）グラフ2_P33'!$S$10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'【本】3.国籍別（10年）グラフ2_P33'!$T$10:$AB$10</c:f>
              <c:numCache>
                <c:formatCode>0.0%</c:formatCode>
                <c:ptCount val="9"/>
                <c:pt idx="0">
                  <c:v>7.4156101118423801E-2</c:v>
                </c:pt>
                <c:pt idx="1">
                  <c:v>7.6043737574552683E-2</c:v>
                </c:pt>
                <c:pt idx="2">
                  <c:v>0.21878646633939935</c:v>
                </c:pt>
                <c:pt idx="3">
                  <c:v>0.23124232404345774</c:v>
                </c:pt>
                <c:pt idx="4">
                  <c:v>0.23499507120405216</c:v>
                </c:pt>
                <c:pt idx="5">
                  <c:v>0.23357061092118894</c:v>
                </c:pt>
                <c:pt idx="6">
                  <c:v>0.2429782184408015</c:v>
                </c:pt>
                <c:pt idx="7">
                  <c:v>0.2430798136260319</c:v>
                </c:pt>
              </c:numCache>
            </c:numRef>
          </c:val>
          <c:extLst>
            <c:ext xmlns:c16="http://schemas.microsoft.com/office/drawing/2014/chart" uri="{C3380CC4-5D6E-409C-BE32-E72D297353CC}">
              <c16:uniqueId val="{00000003-277E-4614-87F8-0D8E5BDE6C6E}"/>
            </c:ext>
          </c:extLst>
        </c:ser>
        <c:ser>
          <c:idx val="6"/>
          <c:order val="4"/>
          <c:tx>
            <c:strRef>
              <c:f>'【本】3.国籍別（10年）グラフ2_P33'!$S$11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'【本】3.国籍別（10年）グラフ2_P33'!$T$11:$AB$11</c:f>
              <c:numCache>
                <c:formatCode>0.0%</c:formatCode>
                <c:ptCount val="9"/>
                <c:pt idx="0">
                  <c:v>4.407641865275063E-2</c:v>
                </c:pt>
                <c:pt idx="1">
                  <c:v>6.0278678804366784E-2</c:v>
                </c:pt>
                <c:pt idx="2">
                  <c:v>3.7086990297681033E-2</c:v>
                </c:pt>
                <c:pt idx="3">
                  <c:v>3.8396315540859705E-2</c:v>
                </c:pt>
                <c:pt idx="4">
                  <c:v>3.45697688115712E-2</c:v>
                </c:pt>
                <c:pt idx="5">
                  <c:v>3.0021853560949999E-2</c:v>
                </c:pt>
                <c:pt idx="6">
                  <c:v>3.7557816455761284E-2</c:v>
                </c:pt>
                <c:pt idx="7">
                  <c:v>3.6080261744205505E-2</c:v>
                </c:pt>
              </c:numCache>
            </c:numRef>
          </c:val>
          <c:extLst>
            <c:ext xmlns:c16="http://schemas.microsoft.com/office/drawing/2014/chart" uri="{C3380CC4-5D6E-409C-BE32-E72D297353CC}">
              <c16:uniqueId val="{00000004-277E-4614-87F8-0D8E5BDE6C6E}"/>
            </c:ext>
          </c:extLst>
        </c:ser>
        <c:ser>
          <c:idx val="7"/>
          <c:order val="5"/>
          <c:tx>
            <c:strRef>
              <c:f>'【本】3.国籍別（10年）グラフ2_P33'!$S$12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'【本】3.国籍別（10年）グラフ2_P33'!$T$12:$AB$12</c:f>
              <c:numCache>
                <c:formatCode>0.0%</c:formatCode>
                <c:ptCount val="9"/>
                <c:pt idx="0">
                  <c:v>3.1107843313069001E-2</c:v>
                </c:pt>
                <c:pt idx="1">
                  <c:v>2.8997070210317045E-2</c:v>
                </c:pt>
                <c:pt idx="2">
                  <c:v>3.7582849870250082E-2</c:v>
                </c:pt>
                <c:pt idx="3">
                  <c:v>4.3462446858762396E-2</c:v>
                </c:pt>
                <c:pt idx="4">
                  <c:v>4.820920413894865E-2</c:v>
                </c:pt>
                <c:pt idx="5">
                  <c:v>4.2219153784145216E-2</c:v>
                </c:pt>
                <c:pt idx="6">
                  <c:v>3.9855050109308836E-2</c:v>
                </c:pt>
                <c:pt idx="7">
                  <c:v>3.3873414714473138E-2</c:v>
                </c:pt>
              </c:numCache>
            </c:numRef>
          </c:val>
          <c:extLst>
            <c:ext xmlns:c16="http://schemas.microsoft.com/office/drawing/2014/chart" uri="{C3380CC4-5D6E-409C-BE32-E72D297353CC}">
              <c16:uniqueId val="{00000005-277E-4614-87F8-0D8E5BDE6C6E}"/>
            </c:ext>
          </c:extLst>
        </c:ser>
        <c:ser>
          <c:idx val="8"/>
          <c:order val="6"/>
          <c:tx>
            <c:strRef>
              <c:f>'【本】3.国籍別（10年）グラフ2_P33'!$S$13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'【本】3.国籍別（10年）グラフ2_P33'!$T$13:$AB$13</c:f>
              <c:numCache>
                <c:formatCode>0.0%</c:formatCode>
                <c:ptCount val="9"/>
                <c:pt idx="0">
                  <c:v>6.2475715677659617E-2</c:v>
                </c:pt>
                <c:pt idx="1">
                  <c:v>9.7925604269122113E-2</c:v>
                </c:pt>
                <c:pt idx="2">
                  <c:v>3.8928282177154098E-2</c:v>
                </c:pt>
                <c:pt idx="3">
                  <c:v>2.9638639584317429E-2</c:v>
                </c:pt>
                <c:pt idx="4">
                  <c:v>4.1461816814117231E-2</c:v>
                </c:pt>
                <c:pt idx="5">
                  <c:v>7.0111566544636711E-2</c:v>
                </c:pt>
                <c:pt idx="6">
                  <c:v>3.841542293161565E-2</c:v>
                </c:pt>
                <c:pt idx="7">
                  <c:v>5.696634794486527E-2</c:v>
                </c:pt>
              </c:numCache>
            </c:numRef>
          </c:val>
          <c:extLst>
            <c:ext xmlns:c16="http://schemas.microsoft.com/office/drawing/2014/chart" uri="{C3380CC4-5D6E-409C-BE32-E72D297353CC}">
              <c16:uniqueId val="{00000006-277E-4614-87F8-0D8E5BDE6C6E}"/>
            </c:ext>
          </c:extLst>
        </c:ser>
        <c:ser>
          <c:idx val="0"/>
          <c:order val="7"/>
          <c:tx>
            <c:strRef>
              <c:f>'【本】3.国籍別（10年）グラフ2_P33'!$S$14</c:f>
              <c:strCache>
                <c:ptCount val="1"/>
                <c:pt idx="0">
                  <c:v>韓国</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'【本】3.国籍別（10年）グラフ2_P33'!$T$14:$AC$14</c:f>
              <c:numCache>
                <c:formatCode>0.0%</c:formatCode>
                <c:ptCount val="10"/>
                <c:pt idx="8">
                  <c:v>0.36855560765400674</c:v>
                </c:pt>
                <c:pt idx="9">
                  <c:v>0.28996697520814924</c:v>
                </c:pt>
              </c:numCache>
            </c:numRef>
          </c:val>
          <c:extLst>
            <c:ext xmlns:c16="http://schemas.microsoft.com/office/drawing/2014/chart" uri="{C3380CC4-5D6E-409C-BE32-E72D297353CC}">
              <c16:uniqueId val="{00000000-213F-4C31-852B-78F0C4DAB355}"/>
            </c:ext>
          </c:extLst>
        </c:ser>
        <c:ser>
          <c:idx val="1"/>
          <c:order val="8"/>
          <c:tx>
            <c:strRef>
              <c:f>'【本】3.国籍別（10年）グラフ2_P33'!$S$15</c:f>
              <c:strCache>
                <c:ptCount val="1"/>
                <c:pt idx="0">
                  <c:v>中国</c:v>
                </c:pt>
              </c:strCache>
            </c:strRef>
          </c:tx>
          <c:spPr>
            <a:solidFill>
              <a:srgbClr val="44546A"/>
            </a:solidFill>
            <a:ln w="9525" cap="flat" cmpd="sng" algn="ctr">
              <a:solidFill>
                <a:schemeClr val="lt1">
                  <a:alpha val="50000"/>
                </a:schemeClr>
              </a:solidFill>
              <a:round/>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19B-4DFC-9F74-B7B80FB6C1EE}"/>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'【本】3.国籍別（10年）グラフ2_P33'!$T$15:$AC$15</c:f>
              <c:numCache>
                <c:formatCode>0.0%</c:formatCode>
                <c:ptCount val="10"/>
                <c:pt idx="8">
                  <c:v>0.12281465603858263</c:v>
                </c:pt>
                <c:pt idx="9">
                  <c:v>0.1548560398158054</c:v>
                </c:pt>
              </c:numCache>
            </c:numRef>
          </c:val>
          <c:extLst>
            <c:ext xmlns:c16="http://schemas.microsoft.com/office/drawing/2014/chart" uri="{C3380CC4-5D6E-409C-BE32-E72D297353CC}">
              <c16:uniqueId val="{00000001-213F-4C31-852B-78F0C4DAB355}"/>
            </c:ext>
          </c:extLst>
        </c:ser>
        <c:ser>
          <c:idx val="9"/>
          <c:order val="9"/>
          <c:tx>
            <c:strRef>
              <c:f>'【本】3.国籍別（10年）グラフ2_P33'!$S$16</c:f>
              <c:strCache>
                <c:ptCount val="1"/>
                <c:pt idx="0">
                  <c:v>香港</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'【本】3.国籍別（10年）グラフ2_P33'!$T$16:$AC$16</c:f>
              <c:numCache>
                <c:formatCode>0.0%</c:formatCode>
                <c:ptCount val="10"/>
                <c:pt idx="8">
                  <c:v>0.13587648201487038</c:v>
                </c:pt>
                <c:pt idx="9">
                  <c:v>0.1167147309177171</c:v>
                </c:pt>
              </c:numCache>
            </c:numRef>
          </c:val>
          <c:extLst>
            <c:ext xmlns:c16="http://schemas.microsoft.com/office/drawing/2014/chart" uri="{C3380CC4-5D6E-409C-BE32-E72D297353CC}">
              <c16:uniqueId val="{00000002-213F-4C31-852B-78F0C4DAB355}"/>
            </c:ext>
          </c:extLst>
        </c:ser>
        <c:ser>
          <c:idx val="10"/>
          <c:order val="10"/>
          <c:tx>
            <c:strRef>
              <c:f>'【本】3.国籍別（10年）グラフ2_P33'!$S$17</c:f>
              <c:strCache>
                <c:ptCount val="1"/>
                <c:pt idx="0">
                  <c:v>台湾</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'【本】3.国籍別（10年）グラフ2_P33'!$T$17:$AC$17</c:f>
              <c:numCache>
                <c:formatCode>0.0%</c:formatCode>
                <c:ptCount val="10"/>
                <c:pt idx="8">
                  <c:v>0.24452408064840245</c:v>
                </c:pt>
                <c:pt idx="9">
                  <c:v>0.24446485883064328</c:v>
                </c:pt>
              </c:numCache>
            </c:numRef>
          </c:val>
          <c:extLst>
            <c:ext xmlns:c16="http://schemas.microsoft.com/office/drawing/2014/chart" uri="{C3380CC4-5D6E-409C-BE32-E72D297353CC}">
              <c16:uniqueId val="{00000003-213F-4C31-852B-78F0C4DAB355}"/>
            </c:ext>
          </c:extLst>
        </c:ser>
        <c:ser>
          <c:idx val="11"/>
          <c:order val="11"/>
          <c:tx>
            <c:strRef>
              <c:f>'【本】3.国籍別（10年）グラフ2_P33'!$S$18</c:f>
              <c:strCache>
                <c:ptCount val="1"/>
                <c:pt idx="0">
                  <c:v>欧米豪</c:v>
                </c:pt>
              </c:strCache>
            </c:strRef>
          </c:tx>
          <c:spPr>
            <a:solidFill>
              <a:srgbClr val="FF5050">
                <a:lumMod val="60000"/>
                <a:lumOff val="40000"/>
              </a:srgbClr>
            </a:solidFill>
            <a:ln w="9525" cap="flat" cmpd="sng" algn="ctr">
              <a:solidFill>
                <a:schemeClr val="lt1">
                  <a:alpha val="50000"/>
                </a:schemeClr>
              </a:solidFill>
              <a:round/>
            </a:ln>
            <a:effectLst/>
          </c:spPr>
          <c:invertIfNegative val="0"/>
          <c:dLbls>
            <c:dLbl>
              <c:idx val="8"/>
              <c:layout>
                <c:manualLayout>
                  <c:x val="5.0197650329596449E-5"/>
                  <c:y val="5.4347692375823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F-41B0-BA6B-541C568434A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'【本】3.国籍別（10年）グラフ2_P33'!$T$18:$AC$18</c:f>
              <c:numCache>
                <c:formatCode>0.0%</c:formatCode>
                <c:ptCount val="10"/>
                <c:pt idx="8">
                  <c:v>4.2467680353674056E-2</c:v>
                </c:pt>
                <c:pt idx="9">
                  <c:v>7.6224475557002652E-2</c:v>
                </c:pt>
              </c:numCache>
            </c:numRef>
          </c:val>
          <c:extLst>
            <c:ext xmlns:c16="http://schemas.microsoft.com/office/drawing/2014/chart" uri="{C3380CC4-5D6E-409C-BE32-E72D297353CC}">
              <c16:uniqueId val="{00000004-213F-4C31-852B-78F0C4DAB355}"/>
            </c:ext>
          </c:extLst>
        </c:ser>
        <c:ser>
          <c:idx val="12"/>
          <c:order val="12"/>
          <c:tx>
            <c:strRef>
              <c:f>'【本】3.国籍別（10年）グラフ2_P33'!$S$19</c:f>
              <c:strCache>
                <c:ptCount val="1"/>
                <c:pt idx="0">
                  <c:v>他アジア</c:v>
                </c:pt>
              </c:strCache>
            </c:strRef>
          </c:tx>
          <c:spPr>
            <a:solidFill>
              <a:srgbClr val="70AD47">
                <a:lumMod val="40000"/>
                <a:lumOff val="60000"/>
              </a:srgbClr>
            </a:solidFill>
            <a:ln w="9525" cap="flat" cmpd="sng" algn="ctr">
              <a:solidFill>
                <a:schemeClr val="lt1">
                  <a:alpha val="50000"/>
                </a:schemeClr>
              </a:solidFill>
              <a:round/>
            </a:ln>
            <a:effectLst/>
          </c:spPr>
          <c:invertIfNegative val="0"/>
          <c:dLbls>
            <c:dLbl>
              <c:idx val="8"/>
              <c:layout>
                <c:manualLayout>
                  <c:x val="-1.44499189716543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F-41B0-BA6B-541C568434A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'【本】3.国籍別（10年）グラフ2_P33'!$T$19:$AC$19</c:f>
              <c:numCache>
                <c:formatCode>0.0%</c:formatCode>
                <c:ptCount val="10"/>
                <c:pt idx="8">
                  <c:v>4.6419720008038047E-2</c:v>
                </c:pt>
                <c:pt idx="9">
                  <c:v>6.4514628587376152E-2</c:v>
                </c:pt>
              </c:numCache>
            </c:numRef>
          </c:val>
          <c:extLst>
            <c:ext xmlns:c16="http://schemas.microsoft.com/office/drawing/2014/chart" uri="{C3380CC4-5D6E-409C-BE32-E72D297353CC}">
              <c16:uniqueId val="{00000005-213F-4C31-852B-78F0C4DAB355}"/>
            </c:ext>
          </c:extLst>
        </c:ser>
        <c:ser>
          <c:idx val="13"/>
          <c:order val="13"/>
          <c:tx>
            <c:strRef>
              <c:f>'【本】3.国籍別（10年）グラフ2_P33'!$S$20</c:f>
              <c:strCache>
                <c:ptCount val="1"/>
                <c:pt idx="0">
                  <c:v>その他</c:v>
                </c:pt>
              </c:strCache>
            </c:strRef>
          </c:tx>
          <c:spPr>
            <a:solidFill>
              <a:srgbClr val="70AD47">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'【本】3.国籍別（10年）グラフ2_P33'!$T$6:$AC$6</c:f>
              <c:strCache>
                <c:ptCount val="10"/>
                <c:pt idx="0">
                  <c:v>H22</c:v>
                </c:pt>
                <c:pt idx="1">
                  <c:v>H23</c:v>
                </c:pt>
                <c:pt idx="2">
                  <c:v>H24</c:v>
                </c:pt>
                <c:pt idx="3">
                  <c:v>H25</c:v>
                </c:pt>
                <c:pt idx="4">
                  <c:v>H26</c:v>
                </c:pt>
                <c:pt idx="5">
                  <c:v>H27</c:v>
                </c:pt>
                <c:pt idx="6">
                  <c:v>H28</c:v>
                </c:pt>
                <c:pt idx="7">
                  <c:v>H29</c:v>
                </c:pt>
                <c:pt idx="8">
                  <c:v>H30</c:v>
                </c:pt>
                <c:pt idx="9">
                  <c:v>H31・R1</c:v>
                </c:pt>
              </c:strCache>
            </c:strRef>
          </c:cat>
          <c:val>
            <c:numRef>
              <c:f>'【本】3.国籍別（10年）グラフ2_P33'!$T$20:$AC$20</c:f>
              <c:numCache>
                <c:formatCode>0.0%</c:formatCode>
                <c:ptCount val="10"/>
                <c:pt idx="8">
                  <c:v>3.9341773282425704E-2</c:v>
                </c:pt>
                <c:pt idx="9">
                  <c:v>5.3258291083306201E-2</c:v>
                </c:pt>
              </c:numCache>
            </c:numRef>
          </c:val>
          <c:extLst>
            <c:ext xmlns:c16="http://schemas.microsoft.com/office/drawing/2014/chart" uri="{C3380CC4-5D6E-409C-BE32-E72D297353CC}">
              <c16:uniqueId val="{00000006-213F-4C31-852B-78F0C4DAB355}"/>
            </c:ext>
          </c:extLst>
        </c:ser>
        <c:dLbls>
          <c:showLegendKey val="0"/>
          <c:showVal val="0"/>
          <c:showCatName val="0"/>
          <c:showSerName val="0"/>
          <c:showPercent val="0"/>
          <c:showBubbleSize val="0"/>
        </c:dLbls>
        <c:gapWidth val="100"/>
        <c:overlap val="100"/>
        <c:serLines>
          <c:spPr>
            <a:ln w="9525">
              <a:solidFill>
                <a:schemeClr val="bg1">
                  <a:lumMod val="65000"/>
                </a:schemeClr>
              </a:solidFill>
              <a:prstDash val="dash"/>
              <a:round/>
            </a:ln>
            <a:effectLst/>
          </c:spPr>
        </c:serLines>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altLang="en-US"/>
                  <a:t>（ ％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07843137254902E-2"/>
          <c:y val="0.10000833333333334"/>
          <c:w val="0.85802298474945538"/>
          <c:h val="0.80978311965811967"/>
        </c:manualLayout>
      </c:layout>
      <c:barChart>
        <c:barDir val="col"/>
        <c:grouping val="stacked"/>
        <c:varyColors val="0"/>
        <c:ser>
          <c:idx val="2"/>
          <c:order val="0"/>
          <c:tx>
            <c:strRef>
              <c:f>'【本】2.地域別の延べ入込客数（推移グラフ）_P37'!$S$7</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'【本】2.地域別の延べ入込客数（推移グラフ）_P37'!$T$7:$W$7</c:f>
              <c:numCache>
                <c:formatCode>#,##0.0,;[Red]\-#,##0.0,</c:formatCode>
                <c:ptCount val="4"/>
                <c:pt idx="0">
                  <c:v>9193017</c:v>
                </c:pt>
                <c:pt idx="1">
                  <c:v>7438426</c:v>
                </c:pt>
              </c:numCache>
            </c:numRef>
          </c:val>
          <c:extLst>
            <c:ext xmlns:c16="http://schemas.microsoft.com/office/drawing/2014/chart" uri="{C3380CC4-5D6E-409C-BE32-E72D297353CC}">
              <c16:uniqueId val="{00000000-68CF-480A-AFEA-499F51A95F8F}"/>
            </c:ext>
          </c:extLst>
        </c:ser>
        <c:ser>
          <c:idx val="3"/>
          <c:order val="1"/>
          <c:tx>
            <c:strRef>
              <c:f>'【本】2.地域別の延べ入込客数（推移グラフ）_P37'!$S$8</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'【本】2.地域別の延べ入込客数（推移グラフ）_P37'!$T$8:$W$8</c:f>
              <c:numCache>
                <c:formatCode>#,##0.0,;[Red]\-#,##0.0,</c:formatCode>
                <c:ptCount val="4"/>
                <c:pt idx="0">
                  <c:v>15131972</c:v>
                </c:pt>
                <c:pt idx="1">
                  <c:v>8556428</c:v>
                </c:pt>
              </c:numCache>
            </c:numRef>
          </c:val>
          <c:extLst>
            <c:ext xmlns:c16="http://schemas.microsoft.com/office/drawing/2014/chart" uri="{C3380CC4-5D6E-409C-BE32-E72D297353CC}">
              <c16:uniqueId val="{00000001-68CF-480A-AFEA-499F51A95F8F}"/>
            </c:ext>
          </c:extLst>
        </c:ser>
        <c:ser>
          <c:idx val="4"/>
          <c:order val="2"/>
          <c:tx>
            <c:strRef>
              <c:f>'【本】2.地域別の延べ入込客数（推移グラフ）_P37'!$S$9</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'【本】2.地域別の延べ入込客数（推移グラフ）_P37'!$T$9:$W$9</c:f>
              <c:numCache>
                <c:formatCode>#,##0.0,;[Red]\-#,##0.0,</c:formatCode>
                <c:ptCount val="4"/>
                <c:pt idx="0">
                  <c:v>3876722</c:v>
                </c:pt>
                <c:pt idx="1">
                  <c:v>4275287</c:v>
                </c:pt>
              </c:numCache>
            </c:numRef>
          </c:val>
          <c:extLst>
            <c:ext xmlns:c16="http://schemas.microsoft.com/office/drawing/2014/chart" uri="{C3380CC4-5D6E-409C-BE32-E72D297353CC}">
              <c16:uniqueId val="{00000002-68CF-480A-AFEA-499F51A95F8F}"/>
            </c:ext>
          </c:extLst>
        </c:ser>
        <c:ser>
          <c:idx val="5"/>
          <c:order val="3"/>
          <c:tx>
            <c:strRef>
              <c:f>'【本】2.地域別の延べ入込客数（推移グラフ）_P37'!$S$10</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'【本】2.地域別の延べ入込客数（推移グラフ）_P37'!$T$10:$W$10</c:f>
              <c:numCache>
                <c:formatCode>#,##0.0,;[Red]\-#,##0.0,</c:formatCode>
                <c:ptCount val="4"/>
                <c:pt idx="0">
                  <c:v>3305159</c:v>
                </c:pt>
                <c:pt idx="1">
                  <c:v>3911562</c:v>
                </c:pt>
              </c:numCache>
            </c:numRef>
          </c:val>
          <c:extLst>
            <c:ext xmlns:c16="http://schemas.microsoft.com/office/drawing/2014/chart" uri="{C3380CC4-5D6E-409C-BE32-E72D297353CC}">
              <c16:uniqueId val="{00000003-68CF-480A-AFEA-499F51A95F8F}"/>
            </c:ext>
          </c:extLst>
        </c:ser>
        <c:ser>
          <c:idx val="6"/>
          <c:order val="4"/>
          <c:tx>
            <c:strRef>
              <c:f>'【本】2.地域別の延べ入込客数（推移グラフ）_P37'!$S$11</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'【本】2.地域別の延べ入込客数（推移グラフ）_P37'!$T$11:$W$11</c:f>
              <c:numCache>
                <c:formatCode>#,##0.0,;[Red]\-#,##0.0,</c:formatCode>
                <c:ptCount val="4"/>
                <c:pt idx="0">
                  <c:v>6090384</c:v>
                </c:pt>
                <c:pt idx="1">
                  <c:v>5649767</c:v>
                </c:pt>
              </c:numCache>
            </c:numRef>
          </c:val>
          <c:extLst>
            <c:ext xmlns:c16="http://schemas.microsoft.com/office/drawing/2014/chart" uri="{C3380CC4-5D6E-409C-BE32-E72D297353CC}">
              <c16:uniqueId val="{00000004-68CF-480A-AFEA-499F51A95F8F}"/>
            </c:ext>
          </c:extLst>
        </c:ser>
        <c:ser>
          <c:idx val="7"/>
          <c:order val="5"/>
          <c:tx>
            <c:strRef>
              <c:f>'【本】2.地域別の延べ入込客数（推移グラフ）_P37'!$S$12</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'【本】2.地域別の延べ入込客数（推移グラフ）_P37'!$T$12:$W$12</c:f>
              <c:numCache>
                <c:formatCode>#,##0.0,;[Red]\-#,##0.0,</c:formatCode>
                <c:ptCount val="4"/>
                <c:pt idx="0">
                  <c:v>7526582</c:v>
                </c:pt>
                <c:pt idx="1">
                  <c:v>6716488</c:v>
                </c:pt>
              </c:numCache>
            </c:numRef>
          </c:val>
          <c:extLst>
            <c:ext xmlns:c16="http://schemas.microsoft.com/office/drawing/2014/chart" uri="{C3380CC4-5D6E-409C-BE32-E72D297353CC}">
              <c16:uniqueId val="{00000005-68CF-480A-AFEA-499F51A95F8F}"/>
            </c:ext>
          </c:extLst>
        </c:ser>
        <c:ser>
          <c:idx val="8"/>
          <c:order val="6"/>
          <c:tx>
            <c:strRef>
              <c:f>'【本】2.地域別の延べ入込客数（推移グラフ）_P37'!$S$13</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'【本】2.地域別の延べ入込客数（推移グラフ）_P37'!$T$13:$W$13</c:f>
              <c:numCache>
                <c:formatCode>#,##0.0,;[Red]\-#,##0.0,</c:formatCode>
                <c:ptCount val="4"/>
                <c:pt idx="0">
                  <c:v>2722616</c:v>
                </c:pt>
                <c:pt idx="1">
                  <c:v>2478752</c:v>
                </c:pt>
              </c:numCache>
            </c:numRef>
          </c:val>
          <c:extLst>
            <c:ext xmlns:c16="http://schemas.microsoft.com/office/drawing/2014/chart" uri="{C3380CC4-5D6E-409C-BE32-E72D297353CC}">
              <c16:uniqueId val="{00000006-68CF-480A-AFEA-499F51A95F8F}"/>
            </c:ext>
          </c:extLst>
        </c:ser>
        <c:ser>
          <c:idx val="9"/>
          <c:order val="7"/>
          <c:tx>
            <c:strRef>
              <c:f>'【本】2.地域別の延べ入込客数（推移グラフ）_P37'!$S$14</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'【本】2.地域別の延べ入込客数（推移グラフ）_P37'!$T$14:$W$14</c:f>
              <c:numCache>
                <c:formatCode>#,##0.0,;[Red]\-#,##0.0,</c:formatCode>
                <c:ptCount val="4"/>
                <c:pt idx="0">
                  <c:v>2176037</c:v>
                </c:pt>
                <c:pt idx="1">
                  <c:v>1980540</c:v>
                </c:pt>
              </c:numCache>
            </c:numRef>
          </c:val>
          <c:extLst>
            <c:ext xmlns:c16="http://schemas.microsoft.com/office/drawing/2014/chart" uri="{C3380CC4-5D6E-409C-BE32-E72D297353CC}">
              <c16:uniqueId val="{00000007-68CF-480A-AFEA-499F51A95F8F}"/>
            </c:ext>
          </c:extLst>
        </c:ser>
        <c:ser>
          <c:idx val="10"/>
          <c:order val="8"/>
          <c:tx>
            <c:strRef>
              <c:f>'【本】2.地域別の延べ入込客数（推移グラフ）_P37'!$S$15</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'【本】2.地域別の延べ入込客数（推移グラフ）_P37'!$T$15:$W$15</c:f>
              <c:numCache>
                <c:formatCode>#,##0.0,;[Red]\-#,##0.0,</c:formatCode>
                <c:ptCount val="4"/>
                <c:pt idx="0">
                  <c:v>2053633</c:v>
                </c:pt>
                <c:pt idx="1">
                  <c:v>1278729</c:v>
                </c:pt>
              </c:numCache>
            </c:numRef>
          </c:val>
          <c:extLst>
            <c:ext xmlns:c16="http://schemas.microsoft.com/office/drawing/2014/chart" uri="{C3380CC4-5D6E-409C-BE32-E72D297353CC}">
              <c16:uniqueId val="{00000008-68CF-480A-AFEA-499F51A95F8F}"/>
            </c:ext>
          </c:extLst>
        </c:ser>
        <c:ser>
          <c:idx val="11"/>
          <c:order val="9"/>
          <c:tx>
            <c:strRef>
              <c:f>'【本】2.地域別の延べ入込客数（推移グラフ）_P37'!$S$16</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'【本】2.地域別の延べ入込客数（推移グラフ）_P37'!$T$16:$W$16</c:f>
              <c:numCache>
                <c:formatCode>#,##0.0,;[Red]\-#,##0.0,</c:formatCode>
                <c:ptCount val="4"/>
                <c:pt idx="0">
                  <c:v>3321431</c:v>
                </c:pt>
                <c:pt idx="1">
                  <c:v>2779906</c:v>
                </c:pt>
              </c:numCache>
            </c:numRef>
          </c:val>
          <c:extLst>
            <c:ext xmlns:c16="http://schemas.microsoft.com/office/drawing/2014/chart" uri="{C3380CC4-5D6E-409C-BE32-E72D297353CC}">
              <c16:uniqueId val="{00000009-68CF-480A-AFEA-499F51A95F8F}"/>
            </c:ext>
          </c:extLst>
        </c:ser>
        <c:ser>
          <c:idx val="12"/>
          <c:order val="10"/>
          <c:tx>
            <c:strRef>
              <c:f>'【本】2.地域別の延べ入込客数（推移グラフ）_P37'!$S$17</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'【本】2.地域別の延べ入込客数（推移グラフ）_P37'!$T$17:$W$17</c:f>
              <c:numCache>
                <c:formatCode>#,##0.0,;[Red]\-#,##0.0,</c:formatCode>
                <c:ptCount val="4"/>
                <c:pt idx="0">
                  <c:v>1958365</c:v>
                </c:pt>
                <c:pt idx="1">
                  <c:v>1214598</c:v>
                </c:pt>
              </c:numCache>
            </c:numRef>
          </c:val>
          <c:extLst>
            <c:ext xmlns:c16="http://schemas.microsoft.com/office/drawing/2014/chart" uri="{C3380CC4-5D6E-409C-BE32-E72D297353CC}">
              <c16:uniqueId val="{0000000A-68CF-480A-AFEA-499F51A95F8F}"/>
            </c:ext>
          </c:extLst>
        </c:ser>
        <c:ser>
          <c:idx val="1"/>
          <c:order val="12"/>
          <c:tx>
            <c:strRef>
              <c:f>'【本】2.地域別の延べ入込客数（推移グラフ）_P37'!$S$18</c:f>
              <c:strCache>
                <c:ptCount val="1"/>
                <c:pt idx="0">
                  <c:v>熊本市</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'【本】2.地域別の延べ入込客数（推移グラフ）_P37'!$T$18:$X$18</c:f>
              <c:numCache>
                <c:formatCode>#,##0.0,;[Red]\-#,##0.0,</c:formatCode>
                <c:ptCount val="5"/>
                <c:pt idx="2">
                  <c:v>7962297</c:v>
                </c:pt>
                <c:pt idx="3">
                  <c:v>7544794</c:v>
                </c:pt>
                <c:pt idx="4">
                  <c:v>9216932</c:v>
                </c:pt>
              </c:numCache>
            </c:numRef>
          </c:val>
          <c:extLst>
            <c:ext xmlns:c16="http://schemas.microsoft.com/office/drawing/2014/chart" uri="{C3380CC4-5D6E-409C-BE32-E72D297353CC}">
              <c16:uniqueId val="{0000000B-68CF-480A-AFEA-499F51A95F8F}"/>
            </c:ext>
          </c:extLst>
        </c:ser>
        <c:ser>
          <c:idx val="13"/>
          <c:order val="13"/>
          <c:tx>
            <c:strRef>
              <c:f>'【本】2.地域別の延べ入込客数（推移グラフ）_P37'!$S$19</c:f>
              <c:strCache>
                <c:ptCount val="1"/>
                <c:pt idx="0">
                  <c:v>阿蘇地域</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'【本】2.地域別の延べ入込客数（推移グラフ）_P37'!$T$19:$X$19</c:f>
              <c:numCache>
                <c:formatCode>#,##0.0,;[Red]\-#,##0.0,</c:formatCode>
                <c:ptCount val="5"/>
                <c:pt idx="2">
                  <c:v>9703529</c:v>
                </c:pt>
                <c:pt idx="3">
                  <c:v>10955929</c:v>
                </c:pt>
                <c:pt idx="4">
                  <c:v>10895943</c:v>
                </c:pt>
              </c:numCache>
            </c:numRef>
          </c:val>
          <c:extLst>
            <c:ext xmlns:c16="http://schemas.microsoft.com/office/drawing/2014/chart" uri="{C3380CC4-5D6E-409C-BE32-E72D297353CC}">
              <c16:uniqueId val="{0000000C-68CF-480A-AFEA-499F51A95F8F}"/>
            </c:ext>
          </c:extLst>
        </c:ser>
        <c:ser>
          <c:idx val="14"/>
          <c:order val="14"/>
          <c:tx>
            <c:strRef>
              <c:f>'【本】2.地域別の延べ入込客数（推移グラフ）_P37'!$S$20</c:f>
              <c:strCache>
                <c:ptCount val="1"/>
                <c:pt idx="0">
                  <c:v>天草地域</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'【本】2.地域別の延べ入込客数（推移グラフ）_P37'!$T$20:$X$20</c:f>
              <c:numCache>
                <c:formatCode>#,##0.0,;[Red]\-#,##0.0,</c:formatCode>
                <c:ptCount val="5"/>
                <c:pt idx="2">
                  <c:v>4366191</c:v>
                </c:pt>
                <c:pt idx="3">
                  <c:v>4495064</c:v>
                </c:pt>
                <c:pt idx="4">
                  <c:v>3892905</c:v>
                </c:pt>
              </c:numCache>
            </c:numRef>
          </c:val>
          <c:extLst>
            <c:ext xmlns:c16="http://schemas.microsoft.com/office/drawing/2014/chart" uri="{C3380CC4-5D6E-409C-BE32-E72D297353CC}">
              <c16:uniqueId val="{0000000D-68CF-480A-AFEA-499F51A95F8F}"/>
            </c:ext>
          </c:extLst>
        </c:ser>
        <c:ser>
          <c:idx val="15"/>
          <c:order val="15"/>
          <c:tx>
            <c:strRef>
              <c:f>'【本】2.地域別の延べ入込客数（推移グラフ）_P37'!$S$21</c:f>
              <c:strCache>
                <c:ptCount val="1"/>
                <c:pt idx="0">
                  <c:v>山鹿市</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9"/>
              <c:layout>
                <c:manualLayout>
                  <c:x val="1.4901249886333969E-3"/>
                  <c:y val="2.6821813610782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CF-480A-AFEA-499F51A95F8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'【本】2.地域別の延べ入込客数（推移グラフ）_P37'!$T$21:$X$21</c:f>
              <c:numCache>
                <c:formatCode>#,##0.0,;[Red]\-#,##0.0,</c:formatCode>
                <c:ptCount val="5"/>
                <c:pt idx="2">
                  <c:v>3905585</c:v>
                </c:pt>
                <c:pt idx="3">
                  <c:v>3997640</c:v>
                </c:pt>
                <c:pt idx="4">
                  <c:v>3938718</c:v>
                </c:pt>
              </c:numCache>
            </c:numRef>
          </c:val>
          <c:extLst>
            <c:ext xmlns:c16="http://schemas.microsoft.com/office/drawing/2014/chart" uri="{C3380CC4-5D6E-409C-BE32-E72D297353CC}">
              <c16:uniqueId val="{0000000F-68CF-480A-AFEA-499F51A95F8F}"/>
            </c:ext>
          </c:extLst>
        </c:ser>
        <c:ser>
          <c:idx val="16"/>
          <c:order val="16"/>
          <c:tx>
            <c:strRef>
              <c:f>'【本】2.地域別の延べ入込客数（推移グラフ）_P37'!$S$22</c:f>
              <c:strCache>
                <c:ptCount val="1"/>
                <c:pt idx="0">
                  <c:v>荒尾・玉名地域</c:v>
                </c:pt>
              </c:strCache>
            </c:strRef>
          </c:tx>
          <c:spPr>
            <a:solidFill>
              <a:sysClr val="window" lastClr="FFFFFF">
                <a:lumMod val="8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'【本】2.地域別の延べ入込客数（推移グラフ）_P37'!$T$22:$X$22</c:f>
              <c:numCache>
                <c:formatCode>#,##0.0,;[Red]\-#,##0.0,</c:formatCode>
                <c:ptCount val="5"/>
                <c:pt idx="2">
                  <c:v>5353111</c:v>
                </c:pt>
                <c:pt idx="3">
                  <c:v>5613707</c:v>
                </c:pt>
                <c:pt idx="4">
                  <c:v>5971021</c:v>
                </c:pt>
              </c:numCache>
            </c:numRef>
          </c:val>
          <c:extLst>
            <c:ext xmlns:c16="http://schemas.microsoft.com/office/drawing/2014/chart" uri="{C3380CC4-5D6E-409C-BE32-E72D297353CC}">
              <c16:uniqueId val="{00000010-68CF-480A-AFEA-499F51A95F8F}"/>
            </c:ext>
          </c:extLst>
        </c:ser>
        <c:ser>
          <c:idx val="17"/>
          <c:order val="17"/>
          <c:tx>
            <c:strRef>
              <c:f>'【本】2.地域別の延べ入込客数（推移グラフ）_P37'!$S$23</c:f>
              <c:strCache>
                <c:ptCount val="1"/>
                <c:pt idx="0">
                  <c:v>菊池地域</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'【本】2.地域別の延べ入込客数（推移グラフ）_P37'!$T$23:$X$23</c:f>
              <c:numCache>
                <c:formatCode>#,##0.0,;[Red]\-#,##0.0,</c:formatCode>
                <c:ptCount val="5"/>
                <c:pt idx="2">
                  <c:v>6272485</c:v>
                </c:pt>
                <c:pt idx="3">
                  <c:v>6087976</c:v>
                </c:pt>
                <c:pt idx="4">
                  <c:v>5655931</c:v>
                </c:pt>
              </c:numCache>
            </c:numRef>
          </c:val>
          <c:extLst>
            <c:ext xmlns:c16="http://schemas.microsoft.com/office/drawing/2014/chart" uri="{C3380CC4-5D6E-409C-BE32-E72D297353CC}">
              <c16:uniqueId val="{00000011-68CF-480A-AFEA-499F51A95F8F}"/>
            </c:ext>
          </c:extLst>
        </c:ser>
        <c:ser>
          <c:idx val="18"/>
          <c:order val="18"/>
          <c:tx>
            <c:strRef>
              <c:f>'【本】2.地域別の延べ入込客数（推移グラフ）_P37'!$S$24</c:f>
              <c:strCache>
                <c:ptCount val="1"/>
                <c:pt idx="0">
                  <c:v>八代地域</c:v>
                </c:pt>
              </c:strCache>
            </c:strRef>
          </c:tx>
          <c:spPr>
            <a:solidFill>
              <a:sysClr val="window" lastClr="FFFFFF">
                <a:lumMod val="65000"/>
              </a:sys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'【本】2.地域別の延べ入込客数（推移グラフ）_P37'!$T$24:$X$24</c:f>
              <c:numCache>
                <c:formatCode>#,##0.0,;[Red]\-#,##0.0,</c:formatCode>
                <c:ptCount val="5"/>
                <c:pt idx="2">
                  <c:v>2277800</c:v>
                </c:pt>
                <c:pt idx="3">
                  <c:v>2195766</c:v>
                </c:pt>
                <c:pt idx="4">
                  <c:v>1921920</c:v>
                </c:pt>
              </c:numCache>
            </c:numRef>
          </c:val>
          <c:extLst>
            <c:ext xmlns:c16="http://schemas.microsoft.com/office/drawing/2014/chart" uri="{C3380CC4-5D6E-409C-BE32-E72D297353CC}">
              <c16:uniqueId val="{00000012-68CF-480A-AFEA-499F51A95F8F}"/>
            </c:ext>
          </c:extLst>
        </c:ser>
        <c:ser>
          <c:idx val="19"/>
          <c:order val="19"/>
          <c:tx>
            <c:strRef>
              <c:f>'【本】2.地域別の延べ入込客数（推移グラフ）_P37'!$S$25</c:f>
              <c:strCache>
                <c:ptCount val="1"/>
                <c:pt idx="0">
                  <c:v>人吉・球磨地域</c:v>
                </c:pt>
              </c:strCache>
            </c:strRef>
          </c:tx>
          <c:spPr>
            <a:solidFill>
              <a:srgbClr val="FF5050"/>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'【本】2.地域別の延べ入込客数（推移グラフ）_P37'!$T$25:$X$25</c:f>
              <c:numCache>
                <c:formatCode>#,##0.0,;[Red]\-#,##0.0,</c:formatCode>
                <c:ptCount val="5"/>
                <c:pt idx="2">
                  <c:v>1855925</c:v>
                </c:pt>
                <c:pt idx="3">
                  <c:v>1826500</c:v>
                </c:pt>
                <c:pt idx="4">
                  <c:v>1806176</c:v>
                </c:pt>
              </c:numCache>
            </c:numRef>
          </c:val>
          <c:extLst>
            <c:ext xmlns:c16="http://schemas.microsoft.com/office/drawing/2014/chart" uri="{C3380CC4-5D6E-409C-BE32-E72D297353CC}">
              <c16:uniqueId val="{00000013-68CF-480A-AFEA-499F51A95F8F}"/>
            </c:ext>
          </c:extLst>
        </c:ser>
        <c:ser>
          <c:idx val="20"/>
          <c:order val="20"/>
          <c:tx>
            <c:strRef>
              <c:f>'【本】2.地域別の延べ入込客数（推移グラフ）_P37'!$S$26</c:f>
              <c:strCache>
                <c:ptCount val="1"/>
                <c:pt idx="0">
                  <c:v>水俣・芦北地域</c:v>
                </c:pt>
              </c:strCache>
            </c:strRef>
          </c:tx>
          <c:spPr>
            <a:solidFill>
              <a:srgbClr val="FF5050">
                <a:lumMod val="60000"/>
                <a:lumOff val="40000"/>
              </a:srgb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'【本】2.地域別の延べ入込客数（推移グラフ）_P37'!$T$26:$X$26</c:f>
              <c:numCache>
                <c:formatCode>#,##0.0,;[Red]\-#,##0.0,</c:formatCode>
                <c:ptCount val="5"/>
                <c:pt idx="2">
                  <c:v>1124233</c:v>
                </c:pt>
                <c:pt idx="3">
                  <c:v>1174792</c:v>
                </c:pt>
                <c:pt idx="4">
                  <c:v>1200432</c:v>
                </c:pt>
              </c:numCache>
            </c:numRef>
          </c:val>
          <c:extLst>
            <c:ext xmlns:c16="http://schemas.microsoft.com/office/drawing/2014/chart" uri="{C3380CC4-5D6E-409C-BE32-E72D297353CC}">
              <c16:uniqueId val="{00000014-68CF-480A-AFEA-499F51A95F8F}"/>
            </c:ext>
          </c:extLst>
        </c:ser>
        <c:ser>
          <c:idx val="21"/>
          <c:order val="21"/>
          <c:tx>
            <c:strRef>
              <c:f>'【本】2.地域別の延べ入込客数（推移グラフ）_P37'!$S$27</c:f>
              <c:strCache>
                <c:ptCount val="1"/>
                <c:pt idx="0">
                  <c:v>宇城地域</c:v>
                </c:pt>
              </c:strCache>
            </c:strRef>
          </c:tx>
          <c:spPr>
            <a:solidFill>
              <a:srgbClr val="FF5050">
                <a:lumMod val="40000"/>
                <a:lumOff val="60000"/>
              </a:srgb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'【本】2.地域別の延べ入込客数（推移グラフ）_P37'!$T$27:$X$27</c:f>
              <c:numCache>
                <c:formatCode>#,##0.0,;[Red]\-#,##0.0,</c:formatCode>
                <c:ptCount val="5"/>
                <c:pt idx="2">
                  <c:v>2503129</c:v>
                </c:pt>
                <c:pt idx="3">
                  <c:v>2600623</c:v>
                </c:pt>
                <c:pt idx="4">
                  <c:v>2688581</c:v>
                </c:pt>
              </c:numCache>
            </c:numRef>
          </c:val>
          <c:extLst>
            <c:ext xmlns:c16="http://schemas.microsoft.com/office/drawing/2014/chart" uri="{C3380CC4-5D6E-409C-BE32-E72D297353CC}">
              <c16:uniqueId val="{00000015-68CF-480A-AFEA-499F51A95F8F}"/>
            </c:ext>
          </c:extLst>
        </c:ser>
        <c:ser>
          <c:idx val="22"/>
          <c:order val="22"/>
          <c:tx>
            <c:strRef>
              <c:f>'【本】2.地域別の延べ入込客数（推移グラフ）_P37'!$S$28</c:f>
              <c:strCache>
                <c:ptCount val="1"/>
                <c:pt idx="0">
                  <c:v>上益城地域</c:v>
                </c:pt>
              </c:strCache>
            </c:strRef>
          </c:tx>
          <c:spPr>
            <a:solidFill>
              <a:srgbClr val="FF5050">
                <a:lumMod val="20000"/>
                <a:lumOff val="80000"/>
              </a:srgbClr>
            </a:solidFill>
            <a:ln w="9525" cap="flat" cmpd="sng" algn="ctr">
              <a:solidFill>
                <a:schemeClr val="lt1">
                  <a:alpha val="50000"/>
                </a:schemeClr>
              </a:solidFill>
              <a:round/>
            </a:ln>
            <a:effectLst/>
          </c:spPr>
          <c:invertIfNegative val="0"/>
          <c:cat>
            <c:strRef>
              <c:f>'【本】2.地域別の延べ入込客数（推移グラフ）_P37'!$T$6:$X$6</c:f>
              <c:strCache>
                <c:ptCount val="5"/>
                <c:pt idx="0">
                  <c:v>H27</c:v>
                </c:pt>
                <c:pt idx="1">
                  <c:v>H28</c:v>
                </c:pt>
                <c:pt idx="2">
                  <c:v>H29</c:v>
                </c:pt>
                <c:pt idx="3">
                  <c:v>H30</c:v>
                </c:pt>
                <c:pt idx="4">
                  <c:v>H31・R1</c:v>
                </c:pt>
              </c:strCache>
            </c:strRef>
          </c:cat>
          <c:val>
            <c:numRef>
              <c:f>'【本】2.地域別の延べ入込客数（推移グラフ）_P37'!$T$28:$X$28</c:f>
              <c:numCache>
                <c:formatCode>#,##0.0,;[Red]\-#,##0.0,</c:formatCode>
                <c:ptCount val="5"/>
                <c:pt idx="2">
                  <c:v>1297333</c:v>
                </c:pt>
                <c:pt idx="3">
                  <c:v>1641044</c:v>
                </c:pt>
                <c:pt idx="4">
                  <c:v>1705086</c:v>
                </c:pt>
              </c:numCache>
            </c:numRef>
          </c:val>
          <c:extLst>
            <c:ext xmlns:c16="http://schemas.microsoft.com/office/drawing/2014/chart" uri="{C3380CC4-5D6E-409C-BE32-E72D297353CC}">
              <c16:uniqueId val="{00000016-68CF-480A-AFEA-499F51A95F8F}"/>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'【本】2.地域別の延べ入込客数（推移グラフ）_P37'!$S$29</c:f>
              <c:strCache>
                <c:ptCount val="1"/>
                <c:pt idx="0">
                  <c:v>計</c:v>
                </c:pt>
              </c:strCache>
            </c:strRef>
          </c:tx>
          <c:spPr>
            <a:ln w="31750" cap="rnd">
              <a:noFill/>
              <a:round/>
            </a:ln>
            <a:effectLst/>
          </c:spPr>
          <c:marker>
            <c:symbol val="none"/>
          </c:marker>
          <c:dLbls>
            <c:dLbl>
              <c:idx val="0"/>
              <c:layout>
                <c:manualLayout>
                  <c:x val="-4.3296569487354497E-2"/>
                  <c:y val="-1.6977225851437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8CF-480A-AFEA-499F51A95F8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'【本】2.地域別の延べ入込客数（推移グラフ）_P37'!$T$6:$W$6</c:f>
              <c:strCache>
                <c:ptCount val="4"/>
                <c:pt idx="0">
                  <c:v>H27</c:v>
                </c:pt>
                <c:pt idx="1">
                  <c:v>H28</c:v>
                </c:pt>
                <c:pt idx="2">
                  <c:v>H29</c:v>
                </c:pt>
                <c:pt idx="3">
                  <c:v>H30</c:v>
                </c:pt>
              </c:strCache>
            </c:strRef>
          </c:cat>
          <c:val>
            <c:numRef>
              <c:f>'【本】2.地域別の延べ入込客数（推移グラフ）_P37'!$T$29:$X$29</c:f>
              <c:numCache>
                <c:formatCode>#,##0.0,;[Red]\-#,##0.0,</c:formatCode>
                <c:ptCount val="5"/>
                <c:pt idx="0">
                  <c:v>57355918</c:v>
                </c:pt>
                <c:pt idx="1">
                  <c:v>46280483</c:v>
                </c:pt>
                <c:pt idx="2">
                  <c:v>46621618</c:v>
                </c:pt>
                <c:pt idx="3">
                  <c:v>48133835</c:v>
                </c:pt>
                <c:pt idx="4">
                  <c:v>48893645</c:v>
                </c:pt>
              </c:numCache>
            </c:numRef>
          </c:val>
          <c:smooth val="0"/>
          <c:extLst>
            <c:ext xmlns:c16="http://schemas.microsoft.com/office/drawing/2014/chart" uri="{C3380CC4-5D6E-409C-BE32-E72D297353CC}">
              <c16:uniqueId val="{00000017-68CF-480A-AFEA-499F51A95F8F}"/>
            </c:ext>
          </c:extLst>
        </c:ser>
        <c:dLbls>
          <c:showLegendKey val="0"/>
          <c:showVal val="0"/>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3.753823529411765E-2"/>
              <c:y val="2.5323076923076924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0"/>
        <c:ser>
          <c:idx val="0"/>
          <c:order val="0"/>
          <c:spPr>
            <a:noFill/>
            <a:ln>
              <a:noFill/>
            </a:ln>
            <a:effectLst/>
          </c:spPr>
          <c:dPt>
            <c:idx val="0"/>
            <c:bubble3D val="0"/>
            <c:extLst>
              <c:ext xmlns:c16="http://schemas.microsoft.com/office/drawing/2014/chart" uri="{C3380CC4-5D6E-409C-BE32-E72D297353CC}">
                <c16:uniqueId val="{00000000-423A-4B92-AE31-3F12C2692C20}"/>
              </c:ext>
            </c:extLst>
          </c:dPt>
          <c:dPt>
            <c:idx val="1"/>
            <c:bubble3D val="0"/>
            <c:extLst>
              <c:ext xmlns:c16="http://schemas.microsoft.com/office/drawing/2014/chart" uri="{C3380CC4-5D6E-409C-BE32-E72D297353CC}">
                <c16:uniqueId val="{00000001-423A-4B92-AE31-3F12C2692C20}"/>
              </c:ext>
            </c:extLst>
          </c:dPt>
          <c:dPt>
            <c:idx val="2"/>
            <c:bubble3D val="0"/>
            <c:extLst>
              <c:ext xmlns:c16="http://schemas.microsoft.com/office/drawing/2014/chart" uri="{C3380CC4-5D6E-409C-BE32-E72D297353CC}">
                <c16:uniqueId val="{00000002-423A-4B92-AE31-3F12C2692C20}"/>
              </c:ext>
            </c:extLst>
          </c:dPt>
          <c:dPt>
            <c:idx val="3"/>
            <c:bubble3D val="0"/>
            <c:extLst>
              <c:ext xmlns:c16="http://schemas.microsoft.com/office/drawing/2014/chart" uri="{C3380CC4-5D6E-409C-BE32-E72D297353CC}">
                <c16:uniqueId val="{00000003-423A-4B92-AE31-3F12C2692C20}"/>
              </c:ext>
            </c:extLst>
          </c:dPt>
          <c:dPt>
            <c:idx val="4"/>
            <c:bubble3D val="0"/>
            <c:extLst>
              <c:ext xmlns:c16="http://schemas.microsoft.com/office/drawing/2014/chart" uri="{C3380CC4-5D6E-409C-BE32-E72D297353CC}">
                <c16:uniqueId val="{00000004-423A-4B92-AE31-3F12C2692C20}"/>
              </c:ext>
            </c:extLst>
          </c:dPt>
          <c:dPt>
            <c:idx val="5"/>
            <c:bubble3D val="0"/>
            <c:extLst>
              <c:ext xmlns:c16="http://schemas.microsoft.com/office/drawing/2014/chart" uri="{C3380CC4-5D6E-409C-BE32-E72D297353CC}">
                <c16:uniqueId val="{00000005-423A-4B92-AE31-3F12C2692C20}"/>
              </c:ext>
            </c:extLst>
          </c:dPt>
          <c:dPt>
            <c:idx val="6"/>
            <c:bubble3D val="0"/>
            <c:extLst>
              <c:ext xmlns:c16="http://schemas.microsoft.com/office/drawing/2014/chart" uri="{C3380CC4-5D6E-409C-BE32-E72D297353CC}">
                <c16:uniqueId val="{00000006-423A-4B92-AE31-3F12C2692C20}"/>
              </c:ext>
            </c:extLst>
          </c:dPt>
          <c:dPt>
            <c:idx val="7"/>
            <c:bubble3D val="0"/>
            <c:extLst>
              <c:ext xmlns:c16="http://schemas.microsoft.com/office/drawing/2014/chart" uri="{C3380CC4-5D6E-409C-BE32-E72D297353CC}">
                <c16:uniqueId val="{00000007-423A-4B92-AE31-3F12C2692C20}"/>
              </c:ext>
            </c:extLst>
          </c:dPt>
          <c:dPt>
            <c:idx val="8"/>
            <c:bubble3D val="0"/>
            <c:extLst>
              <c:ext xmlns:c16="http://schemas.microsoft.com/office/drawing/2014/chart" uri="{C3380CC4-5D6E-409C-BE32-E72D297353CC}">
                <c16:uniqueId val="{00000008-423A-4B92-AE31-3F12C2692C20}"/>
              </c:ext>
            </c:extLst>
          </c:dPt>
          <c:dPt>
            <c:idx val="9"/>
            <c:bubble3D val="0"/>
            <c:extLst>
              <c:ext xmlns:c16="http://schemas.microsoft.com/office/drawing/2014/chart" uri="{C3380CC4-5D6E-409C-BE32-E72D297353CC}">
                <c16:uniqueId val="{00000009-423A-4B92-AE31-3F12C2692C20}"/>
              </c:ext>
            </c:extLst>
          </c:dPt>
          <c:dPt>
            <c:idx val="10"/>
            <c:bubble3D val="0"/>
            <c:extLst>
              <c:ext xmlns:c16="http://schemas.microsoft.com/office/drawing/2014/chart" uri="{C3380CC4-5D6E-409C-BE32-E72D297353CC}">
                <c16:uniqueId val="{0000000A-423A-4B92-AE31-3F12C2692C20}"/>
              </c:ext>
            </c:extLst>
          </c:dPt>
          <c:dPt>
            <c:idx val="11"/>
            <c:bubble3D val="0"/>
            <c:extLst>
              <c:ext xmlns:c16="http://schemas.microsoft.com/office/drawing/2014/chart" uri="{C3380CC4-5D6E-409C-BE32-E72D297353CC}">
                <c16:uniqueId val="{0000000B-423A-4B92-AE31-3F12C2692C20}"/>
              </c:ext>
            </c:extLst>
          </c:dPt>
          <c:dPt>
            <c:idx val="12"/>
            <c:bubble3D val="0"/>
            <c:extLst>
              <c:ext xmlns:c16="http://schemas.microsoft.com/office/drawing/2014/chart" uri="{C3380CC4-5D6E-409C-BE32-E72D297353CC}">
                <c16:uniqueId val="{0000000C-423A-4B92-AE31-3F12C2692C20}"/>
              </c:ext>
            </c:extLst>
          </c:dPt>
          <c:dPt>
            <c:idx val="13"/>
            <c:bubble3D val="0"/>
            <c:extLst>
              <c:ext xmlns:c16="http://schemas.microsoft.com/office/drawing/2014/chart" uri="{C3380CC4-5D6E-409C-BE32-E72D297353CC}">
                <c16:uniqueId val="{0000000D-423A-4B92-AE31-3F12C2692C20}"/>
              </c:ext>
            </c:extLst>
          </c:dPt>
          <c:dPt>
            <c:idx val="14"/>
            <c:bubble3D val="0"/>
            <c:extLst>
              <c:ext xmlns:c16="http://schemas.microsoft.com/office/drawing/2014/chart" uri="{C3380CC4-5D6E-409C-BE32-E72D297353CC}">
                <c16:uniqueId val="{0000000E-423A-4B92-AE31-3F12C2692C20}"/>
              </c:ext>
            </c:extLst>
          </c:dPt>
          <c:dPt>
            <c:idx val="15"/>
            <c:bubble3D val="0"/>
            <c:extLst>
              <c:ext xmlns:c16="http://schemas.microsoft.com/office/drawing/2014/chart" uri="{C3380CC4-5D6E-409C-BE32-E72D297353CC}">
                <c16:uniqueId val="{0000000F-423A-4B92-AE31-3F12C2692C20}"/>
              </c:ext>
            </c:extLst>
          </c:dPt>
          <c:dPt>
            <c:idx val="16"/>
            <c:bubble3D val="0"/>
            <c:extLst>
              <c:ext xmlns:c16="http://schemas.microsoft.com/office/drawing/2014/chart" uri="{C3380CC4-5D6E-409C-BE32-E72D297353CC}">
                <c16:uniqueId val="{00000010-423A-4B92-AE31-3F12C2692C20}"/>
              </c:ext>
            </c:extLst>
          </c:dPt>
          <c:dPt>
            <c:idx val="17"/>
            <c:bubble3D val="0"/>
            <c:extLst>
              <c:ext xmlns:c16="http://schemas.microsoft.com/office/drawing/2014/chart" uri="{C3380CC4-5D6E-409C-BE32-E72D297353CC}">
                <c16:uniqueId val="{00000011-423A-4B92-AE31-3F12C2692C20}"/>
              </c:ext>
            </c:extLst>
          </c:dPt>
          <c:dPt>
            <c:idx val="18"/>
            <c:bubble3D val="0"/>
            <c:extLst>
              <c:ext xmlns:c16="http://schemas.microsoft.com/office/drawing/2014/chart" uri="{C3380CC4-5D6E-409C-BE32-E72D297353CC}">
                <c16:uniqueId val="{00000012-423A-4B92-AE31-3F12C2692C20}"/>
              </c:ext>
            </c:extLst>
          </c:dPt>
          <c:dPt>
            <c:idx val="19"/>
            <c:bubble3D val="0"/>
            <c:extLst>
              <c:ext xmlns:c16="http://schemas.microsoft.com/office/drawing/2014/chart" uri="{C3380CC4-5D6E-409C-BE32-E72D297353CC}">
                <c16:uniqueId val="{00000013-423A-4B92-AE31-3F12C2692C20}"/>
              </c:ext>
            </c:extLst>
          </c:dPt>
          <c:dPt>
            <c:idx val="20"/>
            <c:bubble3D val="0"/>
            <c:extLst>
              <c:ext xmlns:c16="http://schemas.microsoft.com/office/drawing/2014/chart" uri="{C3380CC4-5D6E-409C-BE32-E72D297353CC}">
                <c16:uniqueId val="{00000014-423A-4B92-AE31-3F12C2692C20}"/>
              </c:ext>
            </c:extLst>
          </c:dPt>
          <c:dPt>
            <c:idx val="21"/>
            <c:bubble3D val="0"/>
            <c:extLst>
              <c:ext xmlns:c16="http://schemas.microsoft.com/office/drawing/2014/chart" uri="{C3380CC4-5D6E-409C-BE32-E72D297353CC}">
                <c16:uniqueId val="{00000015-423A-4B92-AE31-3F12C2692C20}"/>
              </c:ext>
            </c:extLst>
          </c:dPt>
          <c:dPt>
            <c:idx val="22"/>
            <c:bubble3D val="0"/>
            <c:extLst>
              <c:ext xmlns:c16="http://schemas.microsoft.com/office/drawing/2014/chart" uri="{C3380CC4-5D6E-409C-BE32-E72D297353CC}">
                <c16:uniqueId val="{00000016-423A-4B92-AE31-3F12C2692C20}"/>
              </c:ext>
            </c:extLst>
          </c:dPt>
          <c:dPt>
            <c:idx val="23"/>
            <c:bubble3D val="0"/>
            <c:extLst>
              <c:ext xmlns:c16="http://schemas.microsoft.com/office/drawing/2014/chart" uri="{C3380CC4-5D6E-409C-BE32-E72D297353CC}">
                <c16:uniqueId val="{00000017-423A-4B92-AE31-3F12C2692C20}"/>
              </c:ext>
            </c:extLst>
          </c:dPt>
          <c:dPt>
            <c:idx val="24"/>
            <c:bubble3D val="0"/>
            <c:extLst>
              <c:ext xmlns:c16="http://schemas.microsoft.com/office/drawing/2014/chart" uri="{C3380CC4-5D6E-409C-BE32-E72D297353CC}">
                <c16:uniqueId val="{00000018-423A-4B92-AE31-3F12C2692C20}"/>
              </c:ext>
            </c:extLst>
          </c:dPt>
          <c:dPt>
            <c:idx val="25"/>
            <c:bubble3D val="0"/>
            <c:extLst>
              <c:ext xmlns:c16="http://schemas.microsoft.com/office/drawing/2014/chart" uri="{C3380CC4-5D6E-409C-BE32-E72D297353CC}">
                <c16:uniqueId val="{00000019-423A-4B92-AE31-3F12C2692C20}"/>
              </c:ext>
            </c:extLst>
          </c:dPt>
          <c:dPt>
            <c:idx val="26"/>
            <c:bubble3D val="0"/>
            <c:extLst>
              <c:ext xmlns:c16="http://schemas.microsoft.com/office/drawing/2014/chart" uri="{C3380CC4-5D6E-409C-BE32-E72D297353CC}">
                <c16:uniqueId val="{0000001A-423A-4B92-AE31-3F12C2692C20}"/>
              </c:ext>
            </c:extLst>
          </c:dPt>
          <c:dPt>
            <c:idx val="27"/>
            <c:bubble3D val="0"/>
            <c:extLst>
              <c:ext xmlns:c16="http://schemas.microsoft.com/office/drawing/2014/chart" uri="{C3380CC4-5D6E-409C-BE32-E72D297353CC}">
                <c16:uniqueId val="{0000001B-423A-4B92-AE31-3F12C2692C20}"/>
              </c:ext>
            </c:extLst>
          </c:dPt>
          <c:dPt>
            <c:idx val="28"/>
            <c:bubble3D val="0"/>
            <c:extLst>
              <c:ext xmlns:c16="http://schemas.microsoft.com/office/drawing/2014/chart" uri="{C3380CC4-5D6E-409C-BE32-E72D297353CC}">
                <c16:uniqueId val="{0000001C-423A-4B92-AE31-3F12C2692C20}"/>
              </c:ext>
            </c:extLst>
          </c:dPt>
          <c:dPt>
            <c:idx val="29"/>
            <c:bubble3D val="0"/>
            <c:extLst>
              <c:ext xmlns:c16="http://schemas.microsoft.com/office/drawing/2014/chart" uri="{C3380CC4-5D6E-409C-BE32-E72D297353CC}">
                <c16:uniqueId val="{0000001D-423A-4B92-AE31-3F12C2692C20}"/>
              </c:ext>
            </c:extLst>
          </c:dPt>
          <c:dPt>
            <c:idx val="30"/>
            <c:bubble3D val="0"/>
            <c:extLst>
              <c:ext xmlns:c16="http://schemas.microsoft.com/office/drawing/2014/chart" uri="{C3380CC4-5D6E-409C-BE32-E72D297353CC}">
                <c16:uniqueId val="{0000001E-423A-4B92-AE31-3F12C2692C20}"/>
              </c:ext>
            </c:extLst>
          </c:dPt>
          <c:dPt>
            <c:idx val="31"/>
            <c:bubble3D val="0"/>
            <c:extLst>
              <c:ext xmlns:c16="http://schemas.microsoft.com/office/drawing/2014/chart" uri="{C3380CC4-5D6E-409C-BE32-E72D297353CC}">
                <c16:uniqueId val="{0000001F-423A-4B92-AE31-3F12C2692C20}"/>
              </c:ext>
            </c:extLst>
          </c:dPt>
          <c:dPt>
            <c:idx val="32"/>
            <c:bubble3D val="0"/>
            <c:extLst>
              <c:ext xmlns:c16="http://schemas.microsoft.com/office/drawing/2014/chart" uri="{C3380CC4-5D6E-409C-BE32-E72D297353CC}">
                <c16:uniqueId val="{00000020-423A-4B92-AE31-3F12C2692C20}"/>
              </c:ext>
            </c:extLst>
          </c:dPt>
          <c:cat>
            <c:strRef>
              <c:f>'【本】4.観光消費額1_P38'!$Q$9:$Q$14</c:f>
              <c:strCache>
                <c:ptCount val="6"/>
                <c:pt idx="0">
                  <c:v>日本人</c:v>
                </c:pt>
                <c:pt idx="1">
                  <c:v>日帰り</c:v>
                </c:pt>
                <c:pt idx="2">
                  <c:v>宿泊</c:v>
                </c:pt>
                <c:pt idx="3">
                  <c:v>外国人</c:v>
                </c:pt>
                <c:pt idx="4">
                  <c:v>日帰り</c:v>
                </c:pt>
                <c:pt idx="5">
                  <c:v>宿泊</c:v>
                </c:pt>
              </c:strCache>
            </c:strRef>
          </c:cat>
          <c:val>
            <c:numRef>
              <c:f>'【本】4.観光消費額1_P38'!$R$9:$R$14</c:f>
              <c:numCache>
                <c:formatCode>#,##0.0\ "億""円";[Red]\-#,##0.0\ "億""円"</c:formatCode>
                <c:ptCount val="6"/>
                <c:pt idx="1">
                  <c:v>1085.0732056383749</c:v>
                </c:pt>
                <c:pt idx="2">
                  <c:v>1766.0331697303679</c:v>
                </c:pt>
                <c:pt idx="4">
                  <c:v>4.5836438633658636</c:v>
                </c:pt>
                <c:pt idx="5">
                  <c:v>364.41527849380128</c:v>
                </c:pt>
              </c:numCache>
            </c:numRef>
          </c:val>
          <c:extLst>
            <c:ext xmlns:c16="http://schemas.microsoft.com/office/drawing/2014/chart" uri="{C3380CC4-5D6E-409C-BE32-E72D297353CC}">
              <c16:uniqueId val="{00000021-423A-4B92-AE31-3F12C2692C20}"/>
            </c:ext>
          </c:extLst>
        </c:ser>
        <c:ser>
          <c:idx val="2"/>
          <c:order val="1"/>
          <c:spPr>
            <a:solidFill>
              <a:schemeClr val="accent3"/>
            </a:solidFill>
            <a:ln>
              <a:solidFill>
                <a:schemeClr val="bg1"/>
              </a:solidFill>
            </a:ln>
            <a:effectLst/>
          </c:spPr>
          <c:dPt>
            <c:idx val="0"/>
            <c:bubble3D val="0"/>
            <c:extLst>
              <c:ext xmlns:c16="http://schemas.microsoft.com/office/drawing/2014/chart" uri="{C3380CC4-5D6E-409C-BE32-E72D297353CC}">
                <c16:uniqueId val="{00000022-423A-4B92-AE31-3F12C2692C20}"/>
              </c:ext>
            </c:extLst>
          </c:dPt>
          <c:dPt>
            <c:idx val="1"/>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4-423A-4B92-AE31-3F12C2692C20}"/>
              </c:ext>
            </c:extLst>
          </c:dPt>
          <c:dPt>
            <c:idx val="2"/>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6-423A-4B92-AE31-3F12C2692C20}"/>
              </c:ext>
            </c:extLst>
          </c:dPt>
          <c:dPt>
            <c:idx val="3"/>
            <c:bubble3D val="0"/>
            <c:extLst>
              <c:ext xmlns:c16="http://schemas.microsoft.com/office/drawing/2014/chart" uri="{C3380CC4-5D6E-409C-BE32-E72D297353CC}">
                <c16:uniqueId val="{00000028-423A-4B92-AE31-3F12C2692C20}"/>
              </c:ext>
            </c:extLst>
          </c:dPt>
          <c:dPt>
            <c:idx val="4"/>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9-423A-4B92-AE31-3F12C2692C20}"/>
              </c:ext>
            </c:extLst>
          </c:dPt>
          <c:dPt>
            <c:idx val="5"/>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B-423A-4B92-AE31-3F12C2692C20}"/>
              </c:ext>
            </c:extLst>
          </c:dPt>
          <c:dPt>
            <c:idx val="6"/>
            <c:bubble3D val="0"/>
            <c:extLst>
              <c:ext xmlns:c16="http://schemas.microsoft.com/office/drawing/2014/chart" uri="{C3380CC4-5D6E-409C-BE32-E72D297353CC}">
                <c16:uniqueId val="{0000002D-423A-4B92-AE31-3F12C2692C20}"/>
              </c:ext>
            </c:extLst>
          </c:dPt>
          <c:dPt>
            <c:idx val="7"/>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F-423A-4B92-AE31-3F12C2692C20}"/>
              </c:ext>
            </c:extLst>
          </c:dPt>
          <c:dPt>
            <c:idx val="8"/>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30-423A-4B92-AE31-3F12C2692C20}"/>
              </c:ext>
            </c:extLst>
          </c:dPt>
          <c:dPt>
            <c:idx val="9"/>
            <c:bubble3D val="0"/>
            <c:extLst>
              <c:ext xmlns:c16="http://schemas.microsoft.com/office/drawing/2014/chart" uri="{C3380CC4-5D6E-409C-BE32-E72D297353CC}">
                <c16:uniqueId val="{00000031-423A-4B92-AE31-3F12C2692C20}"/>
              </c:ext>
            </c:extLst>
          </c:dPt>
          <c:dPt>
            <c:idx val="10"/>
            <c:bubble3D val="0"/>
            <c:extLst>
              <c:ext xmlns:c16="http://schemas.microsoft.com/office/drawing/2014/chart" uri="{C3380CC4-5D6E-409C-BE32-E72D297353CC}">
                <c16:uniqueId val="{00000032-423A-4B92-AE31-3F12C2692C20}"/>
              </c:ext>
            </c:extLst>
          </c:dPt>
          <c:dPt>
            <c:idx val="11"/>
            <c:bubble3D val="0"/>
            <c:extLst>
              <c:ext xmlns:c16="http://schemas.microsoft.com/office/drawing/2014/chart" uri="{C3380CC4-5D6E-409C-BE32-E72D297353CC}">
                <c16:uniqueId val="{00000033-423A-4B92-AE31-3F12C2692C20}"/>
              </c:ext>
            </c:extLst>
          </c:dPt>
          <c:dPt>
            <c:idx val="13"/>
            <c:bubble3D val="0"/>
            <c:extLst>
              <c:ext xmlns:c16="http://schemas.microsoft.com/office/drawing/2014/chart" uri="{C3380CC4-5D6E-409C-BE32-E72D297353CC}">
                <c16:uniqueId val="{00000034-423A-4B92-AE31-3F12C2692C20}"/>
              </c:ext>
            </c:extLst>
          </c:dPt>
          <c:dPt>
            <c:idx val="14"/>
            <c:bubble3D val="0"/>
            <c:extLst>
              <c:ext xmlns:c16="http://schemas.microsoft.com/office/drawing/2014/chart" uri="{C3380CC4-5D6E-409C-BE32-E72D297353CC}">
                <c16:uniqueId val="{00000035-423A-4B92-AE31-3F12C2692C20}"/>
              </c:ext>
            </c:extLst>
          </c:dPt>
          <c:dPt>
            <c:idx val="16"/>
            <c:bubble3D val="0"/>
            <c:extLst>
              <c:ext xmlns:c16="http://schemas.microsoft.com/office/drawing/2014/chart" uri="{C3380CC4-5D6E-409C-BE32-E72D297353CC}">
                <c16:uniqueId val="{00000036-423A-4B92-AE31-3F12C2692C20}"/>
              </c:ext>
            </c:extLst>
          </c:dPt>
          <c:dPt>
            <c:idx val="17"/>
            <c:bubble3D val="0"/>
            <c:extLst>
              <c:ext xmlns:c16="http://schemas.microsoft.com/office/drawing/2014/chart" uri="{C3380CC4-5D6E-409C-BE32-E72D297353CC}">
                <c16:uniqueId val="{00000037-423A-4B92-AE31-3F12C2692C20}"/>
              </c:ext>
            </c:extLst>
          </c:dPt>
          <c:dPt>
            <c:idx val="19"/>
            <c:bubble3D val="0"/>
            <c:extLst>
              <c:ext xmlns:c16="http://schemas.microsoft.com/office/drawing/2014/chart" uri="{C3380CC4-5D6E-409C-BE32-E72D297353CC}">
                <c16:uniqueId val="{00000038-423A-4B92-AE31-3F12C2692C20}"/>
              </c:ext>
            </c:extLst>
          </c:dPt>
          <c:dPt>
            <c:idx val="20"/>
            <c:bubble3D val="0"/>
            <c:extLst>
              <c:ext xmlns:c16="http://schemas.microsoft.com/office/drawing/2014/chart" uri="{C3380CC4-5D6E-409C-BE32-E72D297353CC}">
                <c16:uniqueId val="{00000039-423A-4B92-AE31-3F12C2692C20}"/>
              </c:ext>
            </c:extLst>
          </c:dPt>
          <c:dPt>
            <c:idx val="22"/>
            <c:bubble3D val="0"/>
            <c:extLst>
              <c:ext xmlns:c16="http://schemas.microsoft.com/office/drawing/2014/chart" uri="{C3380CC4-5D6E-409C-BE32-E72D297353CC}">
                <c16:uniqueId val="{0000003A-423A-4B92-AE31-3F12C2692C20}"/>
              </c:ext>
            </c:extLst>
          </c:dPt>
          <c:dPt>
            <c:idx val="23"/>
            <c:bubble3D val="0"/>
            <c:extLst>
              <c:ext xmlns:c16="http://schemas.microsoft.com/office/drawing/2014/chart" uri="{C3380CC4-5D6E-409C-BE32-E72D297353CC}">
                <c16:uniqueId val="{0000003B-423A-4B92-AE31-3F12C2692C20}"/>
              </c:ext>
            </c:extLst>
          </c:dPt>
          <c:dPt>
            <c:idx val="25"/>
            <c:bubble3D val="0"/>
            <c:extLst>
              <c:ext xmlns:c16="http://schemas.microsoft.com/office/drawing/2014/chart" uri="{C3380CC4-5D6E-409C-BE32-E72D297353CC}">
                <c16:uniqueId val="{0000003C-423A-4B92-AE31-3F12C2692C20}"/>
              </c:ext>
            </c:extLst>
          </c:dPt>
          <c:dPt>
            <c:idx val="26"/>
            <c:bubble3D val="0"/>
            <c:extLst>
              <c:ext xmlns:c16="http://schemas.microsoft.com/office/drawing/2014/chart" uri="{C3380CC4-5D6E-409C-BE32-E72D297353CC}">
                <c16:uniqueId val="{0000003D-423A-4B92-AE31-3F12C2692C20}"/>
              </c:ext>
            </c:extLst>
          </c:dPt>
          <c:dPt>
            <c:idx val="28"/>
            <c:bubble3D val="0"/>
            <c:extLst>
              <c:ext xmlns:c16="http://schemas.microsoft.com/office/drawing/2014/chart" uri="{C3380CC4-5D6E-409C-BE32-E72D297353CC}">
                <c16:uniqueId val="{0000003E-423A-4B92-AE31-3F12C2692C20}"/>
              </c:ext>
            </c:extLst>
          </c:dPt>
          <c:dPt>
            <c:idx val="29"/>
            <c:bubble3D val="0"/>
            <c:extLst>
              <c:ext xmlns:c16="http://schemas.microsoft.com/office/drawing/2014/chart" uri="{C3380CC4-5D6E-409C-BE32-E72D297353CC}">
                <c16:uniqueId val="{0000003F-423A-4B92-AE31-3F12C2692C20}"/>
              </c:ext>
            </c:extLst>
          </c:dPt>
          <c:dPt>
            <c:idx val="31"/>
            <c:bubble3D val="0"/>
            <c:extLst>
              <c:ext xmlns:c16="http://schemas.microsoft.com/office/drawing/2014/chart" uri="{C3380CC4-5D6E-409C-BE32-E72D297353CC}">
                <c16:uniqueId val="{00000040-423A-4B92-AE31-3F12C2692C20}"/>
              </c:ext>
            </c:extLst>
          </c:dPt>
          <c:dPt>
            <c:idx val="32"/>
            <c:bubble3D val="0"/>
            <c:extLst>
              <c:ext xmlns:c16="http://schemas.microsoft.com/office/drawing/2014/chart" uri="{C3380CC4-5D6E-409C-BE32-E72D297353CC}">
                <c16:uniqueId val="{00000041-423A-4B92-AE31-3F12C2692C20}"/>
              </c:ext>
            </c:extLst>
          </c:dPt>
          <c:dLbls>
            <c:dLbl>
              <c:idx val="4"/>
              <c:layout>
                <c:manualLayout>
                  <c:x val="-0.22340473163647728"/>
                  <c:y val="-4.597707660643139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9-423A-4B92-AE31-3F12C2692C20}"/>
                </c:ext>
              </c:extLst>
            </c:dLbl>
            <c:dLbl>
              <c:idx val="5"/>
              <c:layout>
                <c:manualLayout>
                  <c:x val="0.22498849003813179"/>
                  <c:y val="-0.17406673086727467"/>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423A-4B92-AE31-3F12C2692C20}"/>
                </c:ext>
              </c:extLst>
            </c:dLbl>
            <c:dLbl>
              <c:idx val="7"/>
              <c:layout>
                <c:manualLayout>
                  <c:x val="-0.24787539220225924"/>
                  <c:y val="-9.4269631390415817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F-423A-4B92-AE31-3F12C2692C20}"/>
                </c:ext>
              </c:extLst>
            </c:dLbl>
            <c:dLbl>
              <c:idx val="8"/>
              <c:layout>
                <c:manualLayout>
                  <c:x val="0.16433667868215981"/>
                  <c:y val="-0.22044561464517251"/>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0-423A-4B92-AE31-3F12C2692C20}"/>
                </c:ext>
              </c:extLst>
            </c:dLbl>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showLeaderLines val="1"/>
            <c:leaderLines>
              <c:spPr>
                <a:ln w="6350" cap="flat" cmpd="sng" algn="ctr">
                  <a:solidFill>
                    <a:schemeClr val="accent2">
                      <a:lumMod val="60000"/>
                      <a:lumOff val="40000"/>
                    </a:schemeClr>
                  </a:solidFill>
                  <a:prstDash val="solid"/>
                  <a:miter lim="800000"/>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'【本】4.観光消費額1_P38'!$Q$9:$Q$14</c:f>
              <c:strCache>
                <c:ptCount val="6"/>
                <c:pt idx="0">
                  <c:v>日本人</c:v>
                </c:pt>
                <c:pt idx="1">
                  <c:v>日帰り</c:v>
                </c:pt>
                <c:pt idx="2">
                  <c:v>宿泊</c:v>
                </c:pt>
                <c:pt idx="3">
                  <c:v>外国人</c:v>
                </c:pt>
                <c:pt idx="4">
                  <c:v>日帰り</c:v>
                </c:pt>
                <c:pt idx="5">
                  <c:v>宿泊</c:v>
                </c:pt>
              </c:strCache>
            </c:strRef>
          </c:cat>
          <c:val>
            <c:numRef>
              <c:f>'【本】4.観光消費額1_P38'!$R$9:$R$14</c:f>
              <c:numCache>
                <c:formatCode>#,##0.0\ "億""円";[Red]\-#,##0.0\ "億""円"</c:formatCode>
                <c:ptCount val="6"/>
                <c:pt idx="1">
                  <c:v>1085.0732056383749</c:v>
                </c:pt>
                <c:pt idx="2">
                  <c:v>1766.0331697303679</c:v>
                </c:pt>
                <c:pt idx="4">
                  <c:v>4.5836438633658636</c:v>
                </c:pt>
                <c:pt idx="5">
                  <c:v>364.41527849380128</c:v>
                </c:pt>
              </c:numCache>
            </c:numRef>
          </c:val>
          <c:extLst>
            <c:ext xmlns:c16="http://schemas.microsoft.com/office/drawing/2014/chart" uri="{C3380CC4-5D6E-409C-BE32-E72D297353CC}">
              <c16:uniqueId val="{00000042-423A-4B92-AE31-3F12C2692C20}"/>
            </c:ext>
          </c:extLst>
        </c:ser>
        <c:ser>
          <c:idx val="1"/>
          <c:order val="2"/>
          <c:spPr>
            <a:solidFill>
              <a:schemeClr val="accent2">
                <a:lumMod val="60000"/>
                <a:lumOff val="40000"/>
              </a:schemeClr>
            </a:solidFill>
            <a:ln>
              <a:solidFill>
                <a:schemeClr val="bg1"/>
              </a:solidFill>
            </a:ln>
            <a:effectLst/>
          </c:spPr>
          <c:dPt>
            <c:idx val="0"/>
            <c:bubble3D val="0"/>
            <c:spPr>
              <a:solidFill>
                <a:schemeClr val="accent1"/>
              </a:solidFill>
              <a:ln>
                <a:solidFill>
                  <a:schemeClr val="bg1"/>
                </a:solidFill>
              </a:ln>
              <a:effectLst/>
            </c:spPr>
            <c:extLst>
              <c:ext xmlns:c16="http://schemas.microsoft.com/office/drawing/2014/chart" uri="{C3380CC4-5D6E-409C-BE32-E72D297353CC}">
                <c16:uniqueId val="{00000044-423A-4B92-AE31-3F12C2692C20}"/>
              </c:ext>
            </c:extLst>
          </c:dPt>
          <c:dPt>
            <c:idx val="1"/>
            <c:bubble3D val="0"/>
            <c:extLst>
              <c:ext xmlns:c16="http://schemas.microsoft.com/office/drawing/2014/chart" uri="{C3380CC4-5D6E-409C-BE32-E72D297353CC}">
                <c16:uniqueId val="{00000045-423A-4B92-AE31-3F12C2692C20}"/>
              </c:ext>
            </c:extLst>
          </c:dPt>
          <c:dPt>
            <c:idx val="2"/>
            <c:bubble3D val="0"/>
            <c:extLst>
              <c:ext xmlns:c16="http://schemas.microsoft.com/office/drawing/2014/chart" uri="{C3380CC4-5D6E-409C-BE32-E72D297353CC}">
                <c16:uniqueId val="{00000046-423A-4B92-AE31-3F12C2692C20}"/>
              </c:ext>
            </c:extLst>
          </c:dPt>
          <c:dPt>
            <c:idx val="3"/>
            <c:bubble3D val="0"/>
            <c:spPr>
              <a:solidFill>
                <a:schemeClr val="accent2"/>
              </a:solidFill>
              <a:ln>
                <a:solidFill>
                  <a:schemeClr val="bg1"/>
                </a:solidFill>
              </a:ln>
              <a:effectLst/>
            </c:spPr>
            <c:extLst>
              <c:ext xmlns:c16="http://schemas.microsoft.com/office/drawing/2014/chart" uri="{C3380CC4-5D6E-409C-BE32-E72D297353CC}">
                <c16:uniqueId val="{00000047-423A-4B92-AE31-3F12C2692C20}"/>
              </c:ext>
            </c:extLst>
          </c:dPt>
          <c:dPt>
            <c:idx val="4"/>
            <c:bubble3D val="0"/>
            <c:extLst>
              <c:ext xmlns:c16="http://schemas.microsoft.com/office/drawing/2014/chart" uri="{C3380CC4-5D6E-409C-BE32-E72D297353CC}">
                <c16:uniqueId val="{00000048-423A-4B92-AE31-3F12C2692C20}"/>
              </c:ext>
            </c:extLst>
          </c:dPt>
          <c:dPt>
            <c:idx val="5"/>
            <c:bubble3D val="0"/>
            <c:extLst>
              <c:ext xmlns:c16="http://schemas.microsoft.com/office/drawing/2014/chart" uri="{C3380CC4-5D6E-409C-BE32-E72D297353CC}">
                <c16:uniqueId val="{00000049-423A-4B92-AE31-3F12C2692C20}"/>
              </c:ext>
            </c:extLst>
          </c:dPt>
          <c:dPt>
            <c:idx val="6"/>
            <c:bubble3D val="0"/>
            <c:spPr>
              <a:solidFill>
                <a:schemeClr val="accent2"/>
              </a:solidFill>
              <a:ln>
                <a:solidFill>
                  <a:schemeClr val="bg1"/>
                </a:solidFill>
              </a:ln>
              <a:effectLst/>
            </c:spPr>
            <c:extLst>
              <c:ext xmlns:c16="http://schemas.microsoft.com/office/drawing/2014/chart" uri="{C3380CC4-5D6E-409C-BE32-E72D297353CC}">
                <c16:uniqueId val="{0000004A-423A-4B92-AE31-3F12C2692C20}"/>
              </c:ext>
            </c:extLst>
          </c:dPt>
          <c:dPt>
            <c:idx val="7"/>
            <c:bubble3D val="0"/>
            <c:extLst>
              <c:ext xmlns:c16="http://schemas.microsoft.com/office/drawing/2014/chart" uri="{C3380CC4-5D6E-409C-BE32-E72D297353CC}">
                <c16:uniqueId val="{0000004B-423A-4B92-AE31-3F12C2692C20}"/>
              </c:ext>
            </c:extLst>
          </c:dPt>
          <c:dPt>
            <c:idx val="8"/>
            <c:bubble3D val="0"/>
            <c:extLst>
              <c:ext xmlns:c16="http://schemas.microsoft.com/office/drawing/2014/chart" uri="{C3380CC4-5D6E-409C-BE32-E72D297353CC}">
                <c16:uniqueId val="{0000004C-423A-4B92-AE31-3F12C2692C20}"/>
              </c:ext>
            </c:extLst>
          </c:dPt>
          <c:dPt>
            <c:idx val="9"/>
            <c:bubble3D val="0"/>
            <c:extLst>
              <c:ext xmlns:c16="http://schemas.microsoft.com/office/drawing/2014/chart" uri="{C3380CC4-5D6E-409C-BE32-E72D297353CC}">
                <c16:uniqueId val="{0000004D-423A-4B92-AE31-3F12C2692C20}"/>
              </c:ext>
            </c:extLst>
          </c:dPt>
          <c:dPt>
            <c:idx val="10"/>
            <c:bubble3D val="0"/>
            <c:extLst>
              <c:ext xmlns:c16="http://schemas.microsoft.com/office/drawing/2014/chart" uri="{C3380CC4-5D6E-409C-BE32-E72D297353CC}">
                <c16:uniqueId val="{0000004E-423A-4B92-AE31-3F12C2692C20}"/>
              </c:ext>
            </c:extLst>
          </c:dPt>
          <c:dPt>
            <c:idx val="11"/>
            <c:bubble3D val="0"/>
            <c:extLst>
              <c:ext xmlns:c16="http://schemas.microsoft.com/office/drawing/2014/chart" uri="{C3380CC4-5D6E-409C-BE32-E72D297353CC}">
                <c16:uniqueId val="{0000004F-423A-4B92-AE31-3F12C2692C20}"/>
              </c:ext>
            </c:extLst>
          </c:dPt>
          <c:dPt>
            <c:idx val="12"/>
            <c:bubble3D val="0"/>
            <c:extLst>
              <c:ext xmlns:c16="http://schemas.microsoft.com/office/drawing/2014/chart" uri="{C3380CC4-5D6E-409C-BE32-E72D297353CC}">
                <c16:uniqueId val="{00000050-423A-4B92-AE31-3F12C2692C20}"/>
              </c:ext>
            </c:extLst>
          </c:dPt>
          <c:dPt>
            <c:idx val="13"/>
            <c:bubble3D val="0"/>
            <c:extLst>
              <c:ext xmlns:c16="http://schemas.microsoft.com/office/drawing/2014/chart" uri="{C3380CC4-5D6E-409C-BE32-E72D297353CC}">
                <c16:uniqueId val="{00000051-423A-4B92-AE31-3F12C2692C20}"/>
              </c:ext>
            </c:extLst>
          </c:dPt>
          <c:dPt>
            <c:idx val="14"/>
            <c:bubble3D val="0"/>
            <c:extLst>
              <c:ext xmlns:c16="http://schemas.microsoft.com/office/drawing/2014/chart" uri="{C3380CC4-5D6E-409C-BE32-E72D297353CC}">
                <c16:uniqueId val="{00000052-423A-4B92-AE31-3F12C2692C20}"/>
              </c:ext>
            </c:extLst>
          </c:dPt>
          <c:dPt>
            <c:idx val="15"/>
            <c:bubble3D val="0"/>
            <c:extLst>
              <c:ext xmlns:c16="http://schemas.microsoft.com/office/drawing/2014/chart" uri="{C3380CC4-5D6E-409C-BE32-E72D297353CC}">
                <c16:uniqueId val="{00000053-423A-4B92-AE31-3F12C2692C20}"/>
              </c:ext>
            </c:extLst>
          </c:dPt>
          <c:dPt>
            <c:idx val="16"/>
            <c:bubble3D val="0"/>
            <c:extLst>
              <c:ext xmlns:c16="http://schemas.microsoft.com/office/drawing/2014/chart" uri="{C3380CC4-5D6E-409C-BE32-E72D297353CC}">
                <c16:uniqueId val="{00000054-423A-4B92-AE31-3F12C2692C20}"/>
              </c:ext>
            </c:extLst>
          </c:dPt>
          <c:dPt>
            <c:idx val="17"/>
            <c:bubble3D val="0"/>
            <c:extLst>
              <c:ext xmlns:c16="http://schemas.microsoft.com/office/drawing/2014/chart" uri="{C3380CC4-5D6E-409C-BE32-E72D297353CC}">
                <c16:uniqueId val="{00000055-423A-4B92-AE31-3F12C2692C20}"/>
              </c:ext>
            </c:extLst>
          </c:dPt>
          <c:dPt>
            <c:idx val="18"/>
            <c:bubble3D val="0"/>
            <c:extLst>
              <c:ext xmlns:c16="http://schemas.microsoft.com/office/drawing/2014/chart" uri="{C3380CC4-5D6E-409C-BE32-E72D297353CC}">
                <c16:uniqueId val="{00000056-423A-4B92-AE31-3F12C2692C20}"/>
              </c:ext>
            </c:extLst>
          </c:dPt>
          <c:dPt>
            <c:idx val="19"/>
            <c:bubble3D val="0"/>
            <c:extLst>
              <c:ext xmlns:c16="http://schemas.microsoft.com/office/drawing/2014/chart" uri="{C3380CC4-5D6E-409C-BE32-E72D297353CC}">
                <c16:uniqueId val="{00000057-423A-4B92-AE31-3F12C2692C20}"/>
              </c:ext>
            </c:extLst>
          </c:dPt>
          <c:dPt>
            <c:idx val="20"/>
            <c:bubble3D val="0"/>
            <c:extLst>
              <c:ext xmlns:c16="http://schemas.microsoft.com/office/drawing/2014/chart" uri="{C3380CC4-5D6E-409C-BE32-E72D297353CC}">
                <c16:uniqueId val="{00000058-423A-4B92-AE31-3F12C2692C20}"/>
              </c:ext>
            </c:extLst>
          </c:dPt>
          <c:dPt>
            <c:idx val="21"/>
            <c:bubble3D val="0"/>
            <c:extLst>
              <c:ext xmlns:c16="http://schemas.microsoft.com/office/drawing/2014/chart" uri="{C3380CC4-5D6E-409C-BE32-E72D297353CC}">
                <c16:uniqueId val="{00000059-423A-4B92-AE31-3F12C2692C20}"/>
              </c:ext>
            </c:extLst>
          </c:dPt>
          <c:dPt>
            <c:idx val="22"/>
            <c:bubble3D val="0"/>
            <c:extLst>
              <c:ext xmlns:c16="http://schemas.microsoft.com/office/drawing/2014/chart" uri="{C3380CC4-5D6E-409C-BE32-E72D297353CC}">
                <c16:uniqueId val="{0000005A-423A-4B92-AE31-3F12C2692C20}"/>
              </c:ext>
            </c:extLst>
          </c:dPt>
          <c:dPt>
            <c:idx val="23"/>
            <c:bubble3D val="0"/>
            <c:extLst>
              <c:ext xmlns:c16="http://schemas.microsoft.com/office/drawing/2014/chart" uri="{C3380CC4-5D6E-409C-BE32-E72D297353CC}">
                <c16:uniqueId val="{0000005B-423A-4B92-AE31-3F12C2692C20}"/>
              </c:ext>
            </c:extLst>
          </c:dPt>
          <c:dPt>
            <c:idx val="24"/>
            <c:bubble3D val="0"/>
            <c:extLst>
              <c:ext xmlns:c16="http://schemas.microsoft.com/office/drawing/2014/chart" uri="{C3380CC4-5D6E-409C-BE32-E72D297353CC}">
                <c16:uniqueId val="{0000005C-423A-4B92-AE31-3F12C2692C20}"/>
              </c:ext>
            </c:extLst>
          </c:dPt>
          <c:dPt>
            <c:idx val="25"/>
            <c:bubble3D val="0"/>
            <c:extLst>
              <c:ext xmlns:c16="http://schemas.microsoft.com/office/drawing/2014/chart" uri="{C3380CC4-5D6E-409C-BE32-E72D297353CC}">
                <c16:uniqueId val="{0000005D-423A-4B92-AE31-3F12C2692C20}"/>
              </c:ext>
            </c:extLst>
          </c:dPt>
          <c:dPt>
            <c:idx val="26"/>
            <c:bubble3D val="0"/>
            <c:extLst>
              <c:ext xmlns:c16="http://schemas.microsoft.com/office/drawing/2014/chart" uri="{C3380CC4-5D6E-409C-BE32-E72D297353CC}">
                <c16:uniqueId val="{0000005E-423A-4B92-AE31-3F12C2692C20}"/>
              </c:ext>
            </c:extLst>
          </c:dPt>
          <c:dPt>
            <c:idx val="27"/>
            <c:bubble3D val="0"/>
            <c:extLst>
              <c:ext xmlns:c16="http://schemas.microsoft.com/office/drawing/2014/chart" uri="{C3380CC4-5D6E-409C-BE32-E72D297353CC}">
                <c16:uniqueId val="{0000005F-423A-4B92-AE31-3F12C2692C20}"/>
              </c:ext>
            </c:extLst>
          </c:dPt>
          <c:dPt>
            <c:idx val="28"/>
            <c:bubble3D val="0"/>
            <c:extLst>
              <c:ext xmlns:c16="http://schemas.microsoft.com/office/drawing/2014/chart" uri="{C3380CC4-5D6E-409C-BE32-E72D297353CC}">
                <c16:uniqueId val="{00000060-423A-4B92-AE31-3F12C2692C20}"/>
              </c:ext>
            </c:extLst>
          </c:dPt>
          <c:dPt>
            <c:idx val="29"/>
            <c:bubble3D val="0"/>
            <c:extLst>
              <c:ext xmlns:c16="http://schemas.microsoft.com/office/drawing/2014/chart" uri="{C3380CC4-5D6E-409C-BE32-E72D297353CC}">
                <c16:uniqueId val="{00000061-423A-4B92-AE31-3F12C2692C20}"/>
              </c:ext>
            </c:extLst>
          </c:dPt>
          <c:dPt>
            <c:idx val="30"/>
            <c:bubble3D val="0"/>
            <c:extLst>
              <c:ext xmlns:c16="http://schemas.microsoft.com/office/drawing/2014/chart" uri="{C3380CC4-5D6E-409C-BE32-E72D297353CC}">
                <c16:uniqueId val="{00000062-423A-4B92-AE31-3F12C2692C20}"/>
              </c:ext>
            </c:extLst>
          </c:dPt>
          <c:dPt>
            <c:idx val="31"/>
            <c:bubble3D val="0"/>
            <c:extLst>
              <c:ext xmlns:c16="http://schemas.microsoft.com/office/drawing/2014/chart" uri="{C3380CC4-5D6E-409C-BE32-E72D297353CC}">
                <c16:uniqueId val="{00000063-423A-4B92-AE31-3F12C2692C20}"/>
              </c:ext>
            </c:extLst>
          </c:dPt>
          <c:dPt>
            <c:idx val="32"/>
            <c:bubble3D val="0"/>
            <c:extLst>
              <c:ext xmlns:c16="http://schemas.microsoft.com/office/drawing/2014/chart" uri="{C3380CC4-5D6E-409C-BE32-E72D297353CC}">
                <c16:uniqueId val="{00000064-423A-4B92-AE31-3F12C2692C20}"/>
              </c:ext>
            </c:extLst>
          </c:dPt>
          <c:cat>
            <c:strRef>
              <c:f>'【本】4.観光消費額1_P38'!$Q$9:$Q$14</c:f>
              <c:strCache>
                <c:ptCount val="6"/>
                <c:pt idx="0">
                  <c:v>日本人</c:v>
                </c:pt>
                <c:pt idx="1">
                  <c:v>日帰り</c:v>
                </c:pt>
                <c:pt idx="2">
                  <c:v>宿泊</c:v>
                </c:pt>
                <c:pt idx="3">
                  <c:v>外国人</c:v>
                </c:pt>
                <c:pt idx="4">
                  <c:v>日帰り</c:v>
                </c:pt>
                <c:pt idx="5">
                  <c:v>宿泊</c:v>
                </c:pt>
              </c:strCache>
            </c:strRef>
          </c:cat>
          <c:val>
            <c:numRef>
              <c:f>'【本】4.観光消費額1_P38'!$S$9:$S$14</c:f>
              <c:numCache>
                <c:formatCode>#,##0.0\ "億""円";[Red]\-#,##0.0\ "億""円"</c:formatCode>
                <c:ptCount val="6"/>
                <c:pt idx="0">
                  <c:v>2851.1063753687431</c:v>
                </c:pt>
                <c:pt idx="3">
                  <c:v>368.99892235716715</c:v>
                </c:pt>
              </c:numCache>
            </c:numRef>
          </c:val>
          <c:extLst>
            <c:ext xmlns:c16="http://schemas.microsoft.com/office/drawing/2014/chart" uri="{C3380CC4-5D6E-409C-BE32-E72D297353CC}">
              <c16:uniqueId val="{00000065-423A-4B92-AE31-3F12C2692C20}"/>
            </c:ext>
          </c:extLst>
        </c:ser>
        <c:ser>
          <c:idx val="3"/>
          <c:order val="3"/>
          <c:spPr>
            <a:noFill/>
            <a:ln>
              <a:noFill/>
            </a:ln>
            <a:effectLst/>
          </c:spPr>
          <c:dLbls>
            <c:dLbl>
              <c:idx val="0"/>
              <c:layout>
                <c:manualLayout>
                  <c:x val="0.13445447608374983"/>
                  <c:y val="-5.36967769357061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68-423A-4B92-AE31-3F12C2692C20}"/>
                </c:ext>
              </c:extLst>
            </c:dLbl>
            <c:dLbl>
              <c:idx val="3"/>
              <c:layout>
                <c:manualLayout>
                  <c:x val="-4.7113801795214391E-2"/>
                  <c:y val="1.6174021412791027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423A-4B92-AE31-3F12C2692C20}"/>
                </c:ext>
              </c:extLst>
            </c:dLbl>
            <c:dLbl>
              <c:idx val="6"/>
              <c:layout>
                <c:manualLayout>
                  <c:x val="-9.7564919336677158E-2"/>
                  <c:y val="-2.4712524142029416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423A-4B92-AE31-3F12C2692C20}"/>
                </c:ext>
              </c:extLst>
            </c:dLbl>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'【本】4.観光消費額1_P38'!$Q$9:$Q$14</c:f>
              <c:strCache>
                <c:ptCount val="6"/>
                <c:pt idx="0">
                  <c:v>日本人</c:v>
                </c:pt>
                <c:pt idx="1">
                  <c:v>日帰り</c:v>
                </c:pt>
                <c:pt idx="2">
                  <c:v>宿泊</c:v>
                </c:pt>
                <c:pt idx="3">
                  <c:v>外国人</c:v>
                </c:pt>
                <c:pt idx="4">
                  <c:v>日帰り</c:v>
                </c:pt>
                <c:pt idx="5">
                  <c:v>宿泊</c:v>
                </c:pt>
              </c:strCache>
            </c:strRef>
          </c:cat>
          <c:val>
            <c:numRef>
              <c:f>'【本】4.観光消費額1_P38'!$S$9:$S$14</c:f>
              <c:numCache>
                <c:formatCode>#,##0.0\ "億""円";[Red]\-#,##0.0\ "億""円"</c:formatCode>
                <c:ptCount val="6"/>
                <c:pt idx="0">
                  <c:v>2851.1063753687431</c:v>
                </c:pt>
                <c:pt idx="3">
                  <c:v>368.99892235716715</c:v>
                </c:pt>
              </c:numCache>
            </c:numRef>
          </c:val>
          <c:extLst>
            <c:ext xmlns:c16="http://schemas.microsoft.com/office/drawing/2014/chart" uri="{C3380CC4-5D6E-409C-BE32-E72D297353CC}">
              <c16:uniqueId val="{00000066-423A-4B92-AE31-3F12C2692C20}"/>
            </c:ext>
          </c:extLst>
        </c:ser>
        <c:dLbls>
          <c:showLegendKey val="0"/>
          <c:showVal val="0"/>
          <c:showCatName val="0"/>
          <c:showSerName val="0"/>
          <c:showPercent val="0"/>
          <c:showBubbleSize val="0"/>
          <c:showLeaderLines val="0"/>
        </c:dLbls>
        <c:firstSliceAng val="0"/>
        <c:holeSize val="0"/>
      </c:doughnutChart>
      <c:spPr>
        <a:noFill/>
        <a:ln>
          <a:noFill/>
        </a:ln>
        <a:effectLst/>
      </c:spPr>
    </c:plotArea>
    <c:plotVisOnly val="1"/>
    <c:dispBlanksAs val="gap"/>
    <c:showDLblsOverMax val="0"/>
    <c:extLst/>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940188199366"/>
          <c:y val="0.11695906432748537"/>
          <c:w val="0.85029250861714578"/>
          <c:h val="0.73233784835067373"/>
        </c:manualLayout>
      </c:layout>
      <c:barChart>
        <c:barDir val="col"/>
        <c:grouping val="stacked"/>
        <c:varyColors val="0"/>
        <c:ser>
          <c:idx val="0"/>
          <c:order val="0"/>
          <c:spPr>
            <a:solidFill>
              <a:schemeClr val="accent1"/>
            </a:solidFill>
            <a:ln w="9525" cap="flat" cmpd="sng" algn="ctr">
              <a:solidFill>
                <a:schemeClr val="lt1">
                  <a:alpha val="50000"/>
                </a:schemeClr>
              </a:solidFill>
              <a:round/>
            </a:ln>
            <a:effectLst/>
          </c:spPr>
          <c:invertIfNegative val="0"/>
          <c:dPt>
            <c:idx val="1"/>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C-AA4C-4D41-B060-60803CA9734F}"/>
              </c:ext>
            </c:extLst>
          </c:dPt>
          <c:dPt>
            <c:idx val="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6-2626-4411-9A56-07BBE1179615}"/>
              </c:ext>
            </c:extLst>
          </c:dPt>
          <c:dPt>
            <c:idx val="3"/>
            <c:invertIfNegative val="0"/>
            <c:bubble3D val="0"/>
            <c:spPr>
              <a:solidFill>
                <a:schemeClr val="accent2">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D-AA4C-4D41-B060-60803CA9734F}"/>
              </c:ext>
            </c:extLst>
          </c:dPt>
          <c:dPt>
            <c:idx val="5"/>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E-AA4C-4D41-B060-60803CA9734F}"/>
              </c:ext>
            </c:extLst>
          </c:dPt>
          <c:dLbls>
            <c:delete val="1"/>
          </c:dLbls>
          <c:cat>
            <c:multiLvlStrRef>
              <c:f>'【本】4.観光消費額1_P38'!$B$25:$C$28</c:f>
              <c:multiLvlStrCache>
                <c:ptCount val="4"/>
                <c:lvl>
                  <c:pt idx="0">
                    <c:v>日帰り客</c:v>
                  </c:pt>
                  <c:pt idx="1">
                    <c:v>宿泊客</c:v>
                  </c:pt>
                  <c:pt idx="2">
                    <c:v>日帰り客</c:v>
                  </c:pt>
                  <c:pt idx="3">
                    <c:v>宿泊客</c:v>
                  </c:pt>
                </c:lvl>
                <c:lvl>
                  <c:pt idx="0">
                    <c:v>日本人</c:v>
                  </c:pt>
                  <c:pt idx="2">
                    <c:v>外国人</c:v>
                  </c:pt>
                </c:lvl>
              </c:multiLvlStrCache>
            </c:multiLvlStrRef>
          </c:cat>
          <c:val>
            <c:numRef>
              <c:f>'【本】4.観光消費額1_P38'!$J$25:$J$28</c:f>
              <c:numCache>
                <c:formatCode>#,##0_);[Red]\(#,##0\)</c:formatCode>
                <c:ptCount val="4"/>
                <c:pt idx="0">
                  <c:v>6302.9284476336843</c:v>
                </c:pt>
                <c:pt idx="1">
                  <c:v>28909.526587025695</c:v>
                </c:pt>
                <c:pt idx="2">
                  <c:v>4937.7647487551776</c:v>
                </c:pt>
                <c:pt idx="3">
                  <c:v>55262.976241207725</c:v>
                </c:pt>
              </c:numCache>
            </c:numRef>
          </c:val>
          <c:extLst>
            <c:ext xmlns:c16="http://schemas.microsoft.com/office/drawing/2014/chart" uri="{C3380CC4-5D6E-409C-BE32-E72D297353CC}">
              <c16:uniqueId val="{00000000-AA4C-4D41-B060-60803CA9734F}"/>
            </c:ext>
          </c:extLst>
        </c:ser>
        <c:dLbls>
          <c:dLblPos val="ctr"/>
          <c:showLegendKey val="0"/>
          <c:showVal val="1"/>
          <c:showCatName val="0"/>
          <c:showSerName val="0"/>
          <c:showPercent val="0"/>
          <c:showBubbleSize val="0"/>
        </c:dLbls>
        <c:gapWidth val="100"/>
        <c:overlap val="100"/>
        <c:axId val="1336726448"/>
        <c:axId val="2096364496"/>
      </c:barChart>
      <c:lineChart>
        <c:grouping val="standard"/>
        <c:varyColors val="0"/>
        <c:ser>
          <c:idx val="1"/>
          <c:order val="1"/>
          <c:spPr>
            <a:ln w="31750" cap="rnd">
              <a:noFill/>
              <a:round/>
            </a:ln>
            <a:effectLst/>
          </c:spPr>
          <c:marker>
            <c:symbol val="none"/>
          </c:marker>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8-1871-41D3-B15F-4F88C2BEDAC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8-2626-4411-9A56-07BBE1179615}"/>
                </c:ext>
              </c:extLst>
            </c:dLbl>
            <c:dLbl>
              <c:idx val="2"/>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7-1871-41D3-B15F-4F88C2BEDAC1}"/>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7-2626-4411-9A56-07BBE1179615}"/>
                </c:ext>
              </c:extLst>
            </c:dLbl>
            <c:dLbl>
              <c:idx val="4"/>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6-1871-41D3-B15F-4F88C2BEDAC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'【本】4.観光消費額1_P38'!$J$25:$J$28</c:f>
              <c:numCache>
                <c:formatCode>#,##0_);[Red]\(#,##0\)</c:formatCode>
                <c:ptCount val="4"/>
                <c:pt idx="0">
                  <c:v>6302.9284476336843</c:v>
                </c:pt>
                <c:pt idx="1">
                  <c:v>28909.526587025695</c:v>
                </c:pt>
                <c:pt idx="2">
                  <c:v>4937.7647487551776</c:v>
                </c:pt>
                <c:pt idx="3">
                  <c:v>55262.976241207725</c:v>
                </c:pt>
              </c:numCache>
            </c:numRef>
          </c:val>
          <c:smooth val="0"/>
          <c:extLst>
            <c:ext xmlns:c16="http://schemas.microsoft.com/office/drawing/2014/chart" uri="{C3380CC4-5D6E-409C-BE32-E72D297353CC}">
              <c16:uniqueId val="{0000000B-AA4C-4D41-B060-60803CA9734F}"/>
            </c:ext>
          </c:extLst>
        </c:ser>
        <c:dLbls>
          <c:showLegendKey val="0"/>
          <c:showVal val="0"/>
          <c:showCatName val="0"/>
          <c:showSerName val="0"/>
          <c:showPercent val="0"/>
          <c:showBubbleSize val="0"/>
        </c:dLbls>
        <c:marker val="1"/>
        <c:smooth val="0"/>
        <c:axId val="1657781136"/>
        <c:axId val="113154096"/>
      </c:lineChart>
      <c:catAx>
        <c:axId val="1336726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effectLst/>
                <a:latin typeface="+mn-ea"/>
                <a:ea typeface="+mn-ea"/>
                <a:cs typeface="+mn-cs"/>
              </a:defRPr>
            </a:pPr>
            <a:endParaRPr lang="ja-JP"/>
          </a:p>
        </c:txPr>
        <c:crossAx val="2096364496"/>
        <c:crosses val="autoZero"/>
        <c:auto val="1"/>
        <c:lblAlgn val="ctr"/>
        <c:lblOffset val="100"/>
        <c:noMultiLvlLbl val="0"/>
      </c:catAx>
      <c:valAx>
        <c:axId val="2096364496"/>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effectLst/>
                  </a:rPr>
                  <a:t>（ 円 ）</a:t>
                </a:r>
              </a:p>
            </c:rich>
          </c:tx>
          <c:layout>
            <c:manualLayout>
              <c:xMode val="edge"/>
              <c:yMode val="edge"/>
              <c:x val="3.9013195639701667E-2"/>
              <c:y val="3.125956623843072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1336726448"/>
        <c:crosses val="autoZero"/>
        <c:crossBetween val="between"/>
      </c:valAx>
      <c:valAx>
        <c:axId val="113154096"/>
        <c:scaling>
          <c:orientation val="minMax"/>
        </c:scaling>
        <c:delete val="1"/>
        <c:axPos val="r"/>
        <c:numFmt formatCode="#,##0_);[Red]\(#,##0\)" sourceLinked="1"/>
        <c:majorTickMark val="out"/>
        <c:minorTickMark val="none"/>
        <c:tickLblPos val="nextTo"/>
        <c:crossAx val="1657781136"/>
        <c:crosses val="max"/>
        <c:crossBetween val="between"/>
      </c:valAx>
      <c:catAx>
        <c:axId val="1657781136"/>
        <c:scaling>
          <c:orientation val="minMax"/>
        </c:scaling>
        <c:delete val="1"/>
        <c:axPos val="b"/>
        <c:numFmt formatCode="General" sourceLinked="1"/>
        <c:majorTickMark val="out"/>
        <c:minorTickMark val="none"/>
        <c:tickLblPos val="nextTo"/>
        <c:crossAx val="113154096"/>
        <c:crosses val="autoZero"/>
        <c:auto val="1"/>
        <c:lblAlgn val="ctr"/>
        <c:lblOffset val="100"/>
        <c:noMultiLvlLbl val="0"/>
      </c:catAx>
      <c:spPr>
        <a:solidFill>
          <a:schemeClr val="bg1">
            <a:lumMod val="95000"/>
          </a:schemeClr>
        </a:solidFill>
        <a:ln>
          <a:noFill/>
        </a:ln>
        <a:effectLst/>
      </c:spPr>
    </c:plotArea>
    <c:plotVisOnly val="1"/>
    <c:dispBlanksAs val="gap"/>
    <c:showDLblsOverMax val="0"/>
  </c:chart>
  <c:spPr>
    <a:noFill/>
    <a:ln w="9525" cap="flat" cmpd="sng" algn="ctr">
      <a:solidFill>
        <a:schemeClr val="dk1">
          <a:lumMod val="25000"/>
          <a:lumOff val="75000"/>
        </a:schemeClr>
      </a:solid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5760746900026"/>
          <c:y val="5.5331438774584303E-2"/>
          <c:w val="0.83535869741357094"/>
          <c:h val="0.92111113724969118"/>
        </c:manualLayout>
      </c:layout>
      <c:barChart>
        <c:barDir val="bar"/>
        <c:grouping val="clustered"/>
        <c:varyColors val="0"/>
        <c:ser>
          <c:idx val="0"/>
          <c:order val="0"/>
          <c:spPr>
            <a:solidFill>
              <a:schemeClr val="bg1">
                <a:lumMod val="85000"/>
              </a:schemeClr>
            </a:solidFill>
            <a:ln>
              <a:noFill/>
            </a:ln>
            <a:effectLst/>
          </c:spPr>
          <c:invertIfNegative val="0"/>
          <c:dPt>
            <c:idx val="8"/>
            <c:invertIfNegative val="0"/>
            <c:bubble3D val="0"/>
            <c:spPr>
              <a:solidFill>
                <a:schemeClr val="accent6">
                  <a:lumMod val="60000"/>
                  <a:lumOff val="40000"/>
                </a:schemeClr>
              </a:solidFill>
              <a:ln>
                <a:solidFill>
                  <a:schemeClr val="accent6">
                    <a:lumMod val="50000"/>
                  </a:schemeClr>
                </a:solidFill>
              </a:ln>
              <a:effectLst/>
            </c:spPr>
            <c:extLst>
              <c:ext xmlns:c16="http://schemas.microsoft.com/office/drawing/2014/chart" uri="{C3380CC4-5D6E-409C-BE32-E72D297353CC}">
                <c16:uniqueId val="{00000001-D344-45F6-939F-1A76F8C9791D}"/>
              </c:ext>
            </c:extLst>
          </c:dPt>
          <c:dPt>
            <c:idx val="10"/>
            <c:invertIfNegative val="0"/>
            <c:bubble3D val="0"/>
            <c:spPr>
              <a:solidFill>
                <a:schemeClr val="bg1">
                  <a:lumMod val="85000"/>
                </a:schemeClr>
              </a:solidFill>
              <a:ln>
                <a:noFill/>
              </a:ln>
              <a:effectLst/>
            </c:spPr>
            <c:extLst>
              <c:ext xmlns:c16="http://schemas.microsoft.com/office/drawing/2014/chart" uri="{C3380CC4-5D6E-409C-BE32-E72D297353CC}">
                <c16:uniqueId val="{00000003-D344-45F6-939F-1A76F8C9791D}"/>
              </c:ext>
            </c:extLst>
          </c:dPt>
          <c:dPt>
            <c:idx val="19"/>
            <c:invertIfNegative val="0"/>
            <c:bubble3D val="0"/>
            <c:spPr>
              <a:solidFill>
                <a:schemeClr val="bg1">
                  <a:lumMod val="85000"/>
                </a:schemeClr>
              </a:solidFill>
              <a:ln>
                <a:noFill/>
              </a:ln>
              <a:effectLst/>
            </c:spPr>
            <c:extLst>
              <c:ext xmlns:c16="http://schemas.microsoft.com/office/drawing/2014/chart" uri="{C3380CC4-5D6E-409C-BE32-E72D297353CC}">
                <c16:uniqueId val="{00000005-D344-45F6-939F-1A76F8C9791D}"/>
              </c:ext>
            </c:extLst>
          </c:dPt>
          <c:dPt>
            <c:idx val="21"/>
            <c:invertIfNegative val="0"/>
            <c:bubble3D val="0"/>
            <c:spPr>
              <a:solidFill>
                <a:schemeClr val="accent6">
                  <a:lumMod val="60000"/>
                  <a:lumOff val="40000"/>
                </a:schemeClr>
              </a:solidFill>
              <a:ln>
                <a:solidFill>
                  <a:schemeClr val="accent1"/>
                </a:solidFill>
              </a:ln>
              <a:effectLst/>
            </c:spPr>
            <c:extLst>
              <c:ext xmlns:c16="http://schemas.microsoft.com/office/drawing/2014/chart" uri="{C3380CC4-5D6E-409C-BE32-E72D297353CC}">
                <c16:uniqueId val="{00000007-D344-45F6-939F-1A76F8C9791D}"/>
              </c:ext>
            </c:extLst>
          </c:dPt>
          <c:dPt>
            <c:idx val="22"/>
            <c:invertIfNegative val="0"/>
            <c:bubble3D val="0"/>
            <c:spPr>
              <a:solidFill>
                <a:schemeClr val="accent6">
                  <a:lumMod val="60000"/>
                  <a:lumOff val="40000"/>
                </a:schemeClr>
              </a:solidFill>
              <a:ln>
                <a:solidFill>
                  <a:schemeClr val="accent6">
                    <a:lumMod val="50000"/>
                  </a:schemeClr>
                </a:solidFill>
              </a:ln>
              <a:effectLst/>
            </c:spPr>
            <c:extLst>
              <c:ext xmlns:c16="http://schemas.microsoft.com/office/drawing/2014/chart" uri="{C3380CC4-5D6E-409C-BE32-E72D297353CC}">
                <c16:uniqueId val="{00000009-D344-45F6-939F-1A76F8C9791D}"/>
              </c:ext>
            </c:extLst>
          </c:dPt>
          <c:dPt>
            <c:idx val="23"/>
            <c:invertIfNegative val="0"/>
            <c:bubble3D val="0"/>
            <c:spPr>
              <a:solidFill>
                <a:schemeClr val="accent6">
                  <a:lumMod val="50000"/>
                </a:schemeClr>
              </a:solidFill>
              <a:ln>
                <a:solidFill>
                  <a:schemeClr val="accent6">
                    <a:lumMod val="50000"/>
                  </a:schemeClr>
                </a:solidFill>
              </a:ln>
              <a:effectLst/>
            </c:spPr>
            <c:extLst>
              <c:ext xmlns:c16="http://schemas.microsoft.com/office/drawing/2014/chart" uri="{C3380CC4-5D6E-409C-BE32-E72D297353CC}">
                <c16:uniqueId val="{0000000B-D344-45F6-939F-1A76F8C9791D}"/>
              </c:ext>
            </c:extLst>
          </c:dPt>
          <c:dPt>
            <c:idx val="24"/>
            <c:invertIfNegative val="0"/>
            <c:bubble3D val="0"/>
            <c:spPr>
              <a:solidFill>
                <a:schemeClr val="bg1">
                  <a:lumMod val="85000"/>
                </a:schemeClr>
              </a:solidFill>
              <a:ln>
                <a:noFill/>
              </a:ln>
              <a:effectLst/>
            </c:spPr>
            <c:extLst>
              <c:ext xmlns:c16="http://schemas.microsoft.com/office/drawing/2014/chart" uri="{C3380CC4-5D6E-409C-BE32-E72D297353CC}">
                <c16:uniqueId val="{0000000D-D344-45F6-939F-1A76F8C9791D}"/>
              </c:ext>
            </c:extLst>
          </c:dPt>
          <c:dPt>
            <c:idx val="25"/>
            <c:invertIfNegative val="0"/>
            <c:bubble3D val="0"/>
            <c:spPr>
              <a:solidFill>
                <a:schemeClr val="accent6">
                  <a:lumMod val="60000"/>
                  <a:lumOff val="40000"/>
                </a:schemeClr>
              </a:solidFill>
              <a:ln>
                <a:solidFill>
                  <a:schemeClr val="accent6">
                    <a:lumMod val="50000"/>
                  </a:schemeClr>
                </a:solidFill>
              </a:ln>
              <a:effectLst/>
            </c:spPr>
            <c:extLst>
              <c:ext xmlns:c16="http://schemas.microsoft.com/office/drawing/2014/chart" uri="{C3380CC4-5D6E-409C-BE32-E72D297353CC}">
                <c16:uniqueId val="{0000000F-D344-45F6-939F-1A76F8C9791D}"/>
              </c:ext>
            </c:extLst>
          </c:dPt>
          <c:dPt>
            <c:idx val="36"/>
            <c:invertIfNegative val="0"/>
            <c:bubble3D val="0"/>
            <c:spPr>
              <a:solidFill>
                <a:schemeClr val="accent6">
                  <a:lumMod val="60000"/>
                  <a:lumOff val="40000"/>
                </a:schemeClr>
              </a:solidFill>
              <a:ln>
                <a:solidFill>
                  <a:schemeClr val="accent6">
                    <a:lumMod val="50000"/>
                  </a:schemeClr>
                </a:solidFill>
              </a:ln>
              <a:effectLst/>
            </c:spPr>
            <c:extLst>
              <c:ext xmlns:c16="http://schemas.microsoft.com/office/drawing/2014/chart" uri="{C3380CC4-5D6E-409C-BE32-E72D297353CC}">
                <c16:uniqueId val="{00000011-D344-45F6-939F-1A76F8C9791D}"/>
              </c:ext>
            </c:extLst>
          </c:dPt>
          <c:dPt>
            <c:idx val="44"/>
            <c:invertIfNegative val="0"/>
            <c:bubble3D val="0"/>
            <c:spPr>
              <a:solidFill>
                <a:schemeClr val="accent6">
                  <a:lumMod val="60000"/>
                  <a:lumOff val="40000"/>
                </a:schemeClr>
              </a:solidFill>
              <a:ln>
                <a:solidFill>
                  <a:schemeClr val="accent6">
                    <a:lumMod val="50000"/>
                  </a:schemeClr>
                </a:solidFill>
              </a:ln>
              <a:effectLst/>
            </c:spPr>
            <c:extLst>
              <c:ext xmlns:c16="http://schemas.microsoft.com/office/drawing/2014/chart" uri="{C3380CC4-5D6E-409C-BE32-E72D297353CC}">
                <c16:uniqueId val="{00000013-D344-45F6-939F-1A76F8C9791D}"/>
              </c:ext>
            </c:extLst>
          </c:dPt>
          <c:dLbls>
            <c:dLbl>
              <c:idx val="8"/>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D344-45F6-939F-1A76F8C9791D}"/>
                </c:ext>
              </c:extLst>
            </c:dLbl>
            <c:dLbl>
              <c:idx val="21"/>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7-D344-45F6-939F-1A76F8C9791D}"/>
                </c:ext>
              </c:extLst>
            </c:dLbl>
            <c:dLbl>
              <c:idx val="22"/>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9-D344-45F6-939F-1A76F8C9791D}"/>
                </c:ext>
              </c:extLst>
            </c:dLbl>
            <c:dLbl>
              <c:idx val="23"/>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D344-45F6-939F-1A76F8C9791D}"/>
                </c:ext>
              </c:extLst>
            </c:dLbl>
            <c:dLbl>
              <c:idx val="25"/>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F-D344-45F6-939F-1A76F8C9791D}"/>
                </c:ext>
              </c:extLst>
            </c:dLbl>
            <c:dLbl>
              <c:idx val="36"/>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1-D344-45F6-939F-1A76F8C9791D}"/>
                </c:ext>
              </c:extLst>
            </c:dLbl>
            <c:dLbl>
              <c:idx val="44"/>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3-D344-45F6-939F-1A76F8C9791D}"/>
                </c:ext>
              </c:extLst>
            </c:dLbl>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'【本】全国からみた（延べ）_P5'!$Q$7:$Q$53</c:f>
              <c:strCache>
                <c:ptCount val="47"/>
                <c:pt idx="0">
                  <c:v>東京都</c:v>
                </c:pt>
                <c:pt idx="1">
                  <c:v>大阪府</c:v>
                </c:pt>
                <c:pt idx="2">
                  <c:v>北海道</c:v>
                </c:pt>
                <c:pt idx="3">
                  <c:v>沖縄県</c:v>
                </c:pt>
                <c:pt idx="4">
                  <c:v>京都府</c:v>
                </c:pt>
                <c:pt idx="5">
                  <c:v>千葉県</c:v>
                </c:pt>
                <c:pt idx="6">
                  <c:v>神奈川県</c:v>
                </c:pt>
                <c:pt idx="7">
                  <c:v>静岡県</c:v>
                </c:pt>
                <c:pt idx="8">
                  <c:v>福岡県</c:v>
                </c:pt>
                <c:pt idx="9">
                  <c:v>愛知県</c:v>
                </c:pt>
                <c:pt idx="10">
                  <c:v>長野県</c:v>
                </c:pt>
                <c:pt idx="11">
                  <c:v>兵庫県</c:v>
                </c:pt>
                <c:pt idx="12">
                  <c:v>福島県</c:v>
                </c:pt>
                <c:pt idx="13">
                  <c:v>広島県</c:v>
                </c:pt>
                <c:pt idx="14">
                  <c:v>宮城県</c:v>
                </c:pt>
                <c:pt idx="15">
                  <c:v>新潟県</c:v>
                </c:pt>
                <c:pt idx="16">
                  <c:v>栃木県</c:v>
                </c:pt>
                <c:pt idx="17">
                  <c:v>石川県</c:v>
                </c:pt>
                <c:pt idx="18">
                  <c:v>山梨県</c:v>
                </c:pt>
                <c:pt idx="19">
                  <c:v>群馬県</c:v>
                </c:pt>
                <c:pt idx="20">
                  <c:v>三重県</c:v>
                </c:pt>
                <c:pt idx="21">
                  <c:v>鹿児島県</c:v>
                </c:pt>
                <c:pt idx="22">
                  <c:v>大分県</c:v>
                </c:pt>
                <c:pt idx="23">
                  <c:v>熊本県</c:v>
                </c:pt>
                <c:pt idx="24">
                  <c:v>岐阜県</c:v>
                </c:pt>
                <c:pt idx="25">
                  <c:v>長崎県</c:v>
                </c:pt>
                <c:pt idx="26">
                  <c:v>茨城県</c:v>
                </c:pt>
                <c:pt idx="27">
                  <c:v>岩手県</c:v>
                </c:pt>
                <c:pt idx="28">
                  <c:v>岡山県</c:v>
                </c:pt>
                <c:pt idx="29">
                  <c:v>山形県</c:v>
                </c:pt>
                <c:pt idx="30">
                  <c:v>埼玉県</c:v>
                </c:pt>
                <c:pt idx="31">
                  <c:v>和歌山県</c:v>
                </c:pt>
                <c:pt idx="32">
                  <c:v>滋賀県</c:v>
                </c:pt>
                <c:pt idx="33">
                  <c:v>香川県</c:v>
                </c:pt>
                <c:pt idx="34">
                  <c:v>青森県</c:v>
                </c:pt>
                <c:pt idx="35">
                  <c:v>愛媛県</c:v>
                </c:pt>
                <c:pt idx="36">
                  <c:v>宮崎県</c:v>
                </c:pt>
                <c:pt idx="37">
                  <c:v>福井県</c:v>
                </c:pt>
                <c:pt idx="38">
                  <c:v>富山県</c:v>
                </c:pt>
                <c:pt idx="39">
                  <c:v>山口県</c:v>
                </c:pt>
                <c:pt idx="40">
                  <c:v>秋田県</c:v>
                </c:pt>
                <c:pt idx="41">
                  <c:v>島根県</c:v>
                </c:pt>
                <c:pt idx="42">
                  <c:v>高知県</c:v>
                </c:pt>
                <c:pt idx="43">
                  <c:v>鳥取県</c:v>
                </c:pt>
                <c:pt idx="44">
                  <c:v>佐賀県</c:v>
                </c:pt>
                <c:pt idx="45">
                  <c:v>奈良県</c:v>
                </c:pt>
                <c:pt idx="46">
                  <c:v>徳島県</c:v>
                </c:pt>
              </c:strCache>
            </c:strRef>
          </c:cat>
          <c:val>
            <c:numRef>
              <c:f>'【本】全国からみた（延べ）_P5'!$R$7:$R$53</c:f>
              <c:numCache>
                <c:formatCode>0</c:formatCode>
                <c:ptCount val="47"/>
                <c:pt idx="0">
                  <c:v>7898.1719999999996</c:v>
                </c:pt>
                <c:pt idx="1">
                  <c:v>4742.7510000000002</c:v>
                </c:pt>
                <c:pt idx="2">
                  <c:v>3698.3420000000001</c:v>
                </c:pt>
                <c:pt idx="3">
                  <c:v>3286.567</c:v>
                </c:pt>
                <c:pt idx="4">
                  <c:v>3074.9560000000001</c:v>
                </c:pt>
                <c:pt idx="5">
                  <c:v>2922.9119999999998</c:v>
                </c:pt>
                <c:pt idx="6">
                  <c:v>2388.3890000000001</c:v>
                </c:pt>
                <c:pt idx="7">
                  <c:v>2342.944</c:v>
                </c:pt>
                <c:pt idx="8">
                  <c:v>2042.038</c:v>
                </c:pt>
                <c:pt idx="9">
                  <c:v>1933.7739999999999</c:v>
                </c:pt>
                <c:pt idx="10">
                  <c:v>1805.2570000000001</c:v>
                </c:pt>
                <c:pt idx="11">
                  <c:v>1441.7170000000001</c:v>
                </c:pt>
                <c:pt idx="12">
                  <c:v>1265.741</c:v>
                </c:pt>
                <c:pt idx="13">
                  <c:v>1163.0709999999999</c:v>
                </c:pt>
                <c:pt idx="14">
                  <c:v>1093.4100000000001</c:v>
                </c:pt>
                <c:pt idx="15">
                  <c:v>1093.0409999999999</c:v>
                </c:pt>
                <c:pt idx="16">
                  <c:v>955.98699999999997</c:v>
                </c:pt>
                <c:pt idx="17">
                  <c:v>920.06500000000005</c:v>
                </c:pt>
                <c:pt idx="18">
                  <c:v>907.23500000000001</c:v>
                </c:pt>
                <c:pt idx="19">
                  <c:v>864.84400000000005</c:v>
                </c:pt>
                <c:pt idx="20">
                  <c:v>859.98900000000003</c:v>
                </c:pt>
                <c:pt idx="21">
                  <c:v>836.63400000000001</c:v>
                </c:pt>
                <c:pt idx="22">
                  <c:v>790.27</c:v>
                </c:pt>
                <c:pt idx="23">
                  <c:v>763.34699999999998</c:v>
                </c:pt>
                <c:pt idx="24">
                  <c:v>730.43100000000004</c:v>
                </c:pt>
                <c:pt idx="25">
                  <c:v>724.88499999999999</c:v>
                </c:pt>
                <c:pt idx="26">
                  <c:v>629.98500000000001</c:v>
                </c:pt>
                <c:pt idx="27">
                  <c:v>627.66700000000003</c:v>
                </c:pt>
                <c:pt idx="28">
                  <c:v>566.06799999999998</c:v>
                </c:pt>
                <c:pt idx="29">
                  <c:v>557.18600000000004</c:v>
                </c:pt>
                <c:pt idx="30">
                  <c:v>543.65599999999995</c:v>
                </c:pt>
                <c:pt idx="31">
                  <c:v>532.43200000000002</c:v>
                </c:pt>
                <c:pt idx="32">
                  <c:v>501.61500000000001</c:v>
                </c:pt>
                <c:pt idx="33">
                  <c:v>465.92500000000001</c:v>
                </c:pt>
                <c:pt idx="34">
                  <c:v>460.577</c:v>
                </c:pt>
                <c:pt idx="35">
                  <c:v>438.55200000000002</c:v>
                </c:pt>
                <c:pt idx="36">
                  <c:v>432.00599999999997</c:v>
                </c:pt>
                <c:pt idx="37">
                  <c:v>414.40899999999999</c:v>
                </c:pt>
                <c:pt idx="38">
                  <c:v>380.78899999999999</c:v>
                </c:pt>
                <c:pt idx="39">
                  <c:v>376.19600000000003</c:v>
                </c:pt>
                <c:pt idx="40">
                  <c:v>365.39299999999997</c:v>
                </c:pt>
                <c:pt idx="41">
                  <c:v>364.16500000000002</c:v>
                </c:pt>
                <c:pt idx="42">
                  <c:v>290.31099999999998</c:v>
                </c:pt>
                <c:pt idx="43">
                  <c:v>288.79199999999997</c:v>
                </c:pt>
                <c:pt idx="44">
                  <c:v>280.173</c:v>
                </c:pt>
                <c:pt idx="45">
                  <c:v>272.63200000000001</c:v>
                </c:pt>
                <c:pt idx="46">
                  <c:v>256.85500000000002</c:v>
                </c:pt>
              </c:numCache>
            </c:numRef>
          </c:val>
          <c:extLst>
            <c:ext xmlns:c16="http://schemas.microsoft.com/office/drawing/2014/chart" uri="{C3380CC4-5D6E-409C-BE32-E72D297353CC}">
              <c16:uniqueId val="{00000014-D344-45F6-939F-1A76F8C9791D}"/>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00616068824728"/>
          <c:y val="0.12632245833154701"/>
          <c:w val="0.80954742636337129"/>
          <c:h val="0.76917844434599936"/>
        </c:manualLayout>
      </c:layout>
      <c:barChart>
        <c:barDir val="col"/>
        <c:grouping val="stacked"/>
        <c:varyColors val="0"/>
        <c:ser>
          <c:idx val="1"/>
          <c:order val="0"/>
          <c:tx>
            <c:strRef>
              <c:f>'【本】4.観光消費額2_P39'!$P$18</c:f>
              <c:strCache>
                <c:ptCount val="1"/>
                <c:pt idx="0">
                  <c:v>日帰り</c:v>
                </c:pt>
              </c:strCache>
            </c:strRef>
          </c:tx>
          <c:spPr>
            <a:solidFill>
              <a:schemeClr val="accent1"/>
            </a:solidFill>
            <a:ln w="9525" cap="flat" cmpd="sng" algn="ctr">
              <a:solidFill>
                <a:schemeClr val="lt1">
                  <a:alpha val="50000"/>
                </a:schemeClr>
              </a:solidFill>
              <a:round/>
            </a:ln>
            <a:effectLst/>
          </c:spPr>
          <c:invertIfNegative val="0"/>
          <c:dLbls>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'【本】4.観光消費額2_P39'!$R$17:$W$17</c:f>
              <c:strCache>
                <c:ptCount val="6"/>
                <c:pt idx="0">
                  <c:v>H27</c:v>
                </c:pt>
                <c:pt idx="1">
                  <c:v>H28</c:v>
                </c:pt>
                <c:pt idx="2">
                  <c:v>H29</c:v>
                </c:pt>
                <c:pt idx="3">
                  <c:v>［ H29 ］</c:v>
                </c:pt>
                <c:pt idx="4">
                  <c:v>H30</c:v>
                </c:pt>
                <c:pt idx="5">
                  <c:v>H31・R1</c:v>
                </c:pt>
              </c:strCache>
            </c:strRef>
          </c:cat>
          <c:val>
            <c:numRef>
              <c:f>'【本】4.観光消費額2_P39'!$R$18:$W$18</c:f>
              <c:numCache>
                <c:formatCode>#,##0_);[Red]\(#,##0\)</c:formatCode>
                <c:ptCount val="6"/>
                <c:pt idx="0">
                  <c:v>189308.68900000001</c:v>
                </c:pt>
                <c:pt idx="1">
                  <c:v>147286.201</c:v>
                </c:pt>
                <c:pt idx="2">
                  <c:v>164655.693</c:v>
                </c:pt>
              </c:numCache>
            </c:numRef>
          </c:val>
          <c:extLst>
            <c:ext xmlns:c16="http://schemas.microsoft.com/office/drawing/2014/chart" uri="{C3380CC4-5D6E-409C-BE32-E72D297353CC}">
              <c16:uniqueId val="{00000000-D80A-4F25-ADB1-C8FF8DE69D00}"/>
            </c:ext>
          </c:extLst>
        </c:ser>
        <c:ser>
          <c:idx val="0"/>
          <c:order val="1"/>
          <c:tx>
            <c:strRef>
              <c:f>'【本】4.観光消費額2_P39'!$P$19</c:f>
              <c:strCache>
                <c:ptCount val="1"/>
                <c:pt idx="0">
                  <c:v>宿泊</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'【本】4.観光消費額2_P39'!$R$17:$W$17</c:f>
              <c:strCache>
                <c:ptCount val="6"/>
                <c:pt idx="0">
                  <c:v>H27</c:v>
                </c:pt>
                <c:pt idx="1">
                  <c:v>H28</c:v>
                </c:pt>
                <c:pt idx="2">
                  <c:v>H29</c:v>
                </c:pt>
                <c:pt idx="3">
                  <c:v>［ H29 ］</c:v>
                </c:pt>
                <c:pt idx="4">
                  <c:v>H30</c:v>
                </c:pt>
                <c:pt idx="5">
                  <c:v>H31・R1</c:v>
                </c:pt>
              </c:strCache>
            </c:strRef>
          </c:cat>
          <c:val>
            <c:numRef>
              <c:f>'【本】4.観光消費額2_P39'!$R$19:$W$19</c:f>
              <c:numCache>
                <c:formatCode>#,##0_);[Red]\(#,##0\)</c:formatCode>
                <c:ptCount val="6"/>
                <c:pt idx="0">
                  <c:v>134587.584</c:v>
                </c:pt>
                <c:pt idx="1">
                  <c:v>125681.088</c:v>
                </c:pt>
                <c:pt idx="2">
                  <c:v>140362.51</c:v>
                </c:pt>
              </c:numCache>
            </c:numRef>
          </c:val>
          <c:extLst>
            <c:ext xmlns:c16="http://schemas.microsoft.com/office/drawing/2014/chart" uri="{C3380CC4-5D6E-409C-BE32-E72D297353CC}">
              <c16:uniqueId val="{00000001-D80A-4F25-ADB1-C8FF8DE69D00}"/>
            </c:ext>
          </c:extLst>
        </c:ser>
        <c:ser>
          <c:idx val="3"/>
          <c:order val="3"/>
          <c:tx>
            <c:strRef>
              <c:f>'【本】4.観光消費額2_P39'!$P$20</c:f>
              <c:strCache>
                <c:ptCount val="1"/>
                <c:pt idx="0">
                  <c:v>日帰り</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'【本】4.観光消費額2_P39'!$R$17:$W$17</c:f>
              <c:strCache>
                <c:ptCount val="6"/>
                <c:pt idx="0">
                  <c:v>H27</c:v>
                </c:pt>
                <c:pt idx="1">
                  <c:v>H28</c:v>
                </c:pt>
                <c:pt idx="2">
                  <c:v>H29</c:v>
                </c:pt>
                <c:pt idx="3">
                  <c:v>［ H29 ］</c:v>
                </c:pt>
                <c:pt idx="4">
                  <c:v>H30</c:v>
                </c:pt>
                <c:pt idx="5">
                  <c:v>H31・R1</c:v>
                </c:pt>
              </c:strCache>
            </c:strRef>
          </c:cat>
          <c:val>
            <c:numRef>
              <c:f>'【本】4.観光消費額2_P39'!$R$20:$W$20</c:f>
              <c:numCache>
                <c:formatCode>#,##0_);[Red]\(#,##0\)</c:formatCode>
                <c:ptCount val="6"/>
                <c:pt idx="3">
                  <c:v>166174.94137997119</c:v>
                </c:pt>
                <c:pt idx="4">
                  <c:v>123877.41120405469</c:v>
                </c:pt>
                <c:pt idx="5">
                  <c:v>108965.68495017408</c:v>
                </c:pt>
              </c:numCache>
            </c:numRef>
          </c:val>
          <c:extLst>
            <c:ext xmlns:c16="http://schemas.microsoft.com/office/drawing/2014/chart" uri="{C3380CC4-5D6E-409C-BE32-E72D297353CC}">
              <c16:uniqueId val="{00000002-D80A-4F25-ADB1-C8FF8DE69D00}"/>
            </c:ext>
          </c:extLst>
        </c:ser>
        <c:ser>
          <c:idx val="4"/>
          <c:order val="4"/>
          <c:tx>
            <c:strRef>
              <c:f>'【本】4.観光消費額2_P39'!$P$21</c:f>
              <c:strCache>
                <c:ptCount val="1"/>
                <c:pt idx="0">
                  <c:v>宿泊</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'【本】4.観光消費額2_P39'!$R$17:$W$17</c:f>
              <c:strCache>
                <c:ptCount val="6"/>
                <c:pt idx="0">
                  <c:v>H27</c:v>
                </c:pt>
                <c:pt idx="1">
                  <c:v>H28</c:v>
                </c:pt>
                <c:pt idx="2">
                  <c:v>H29</c:v>
                </c:pt>
                <c:pt idx="3">
                  <c:v>［ H29 ］</c:v>
                </c:pt>
                <c:pt idx="4">
                  <c:v>H30</c:v>
                </c:pt>
                <c:pt idx="5">
                  <c:v>H31・R1</c:v>
                </c:pt>
              </c:strCache>
            </c:strRef>
          </c:cat>
          <c:val>
            <c:numRef>
              <c:f>'【本】4.観光消費額2_P39'!$R$21:$W$21</c:f>
              <c:numCache>
                <c:formatCode>#,##0_);[Red]\(#,##0\)</c:formatCode>
                <c:ptCount val="6"/>
                <c:pt idx="3">
                  <c:v>153048.76220325578</c:v>
                </c:pt>
                <c:pt idx="4">
                  <c:v>194701.87325437908</c:v>
                </c:pt>
                <c:pt idx="5">
                  <c:v>213044.84482241693</c:v>
                </c:pt>
              </c:numCache>
            </c:numRef>
          </c:val>
          <c:extLst>
            <c:ext xmlns:c16="http://schemas.microsoft.com/office/drawing/2014/chart" uri="{C3380CC4-5D6E-409C-BE32-E72D297353CC}">
              <c16:uniqueId val="{00000003-D80A-4F25-ADB1-C8FF8DE69D00}"/>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2"/>
          <c:order val="2"/>
          <c:tx>
            <c:strRef>
              <c:f>'【本】4.観光消費額2_P39'!$P$22</c:f>
              <c:strCache>
                <c:ptCount val="1"/>
                <c:pt idx="0">
                  <c:v>合計</c:v>
                </c:pt>
              </c:strCache>
            </c:strRef>
          </c:tx>
          <c:spPr>
            <a:ln w="31750" cap="rnd">
              <a:noFill/>
              <a:round/>
            </a:ln>
            <a:effectLst/>
          </c:spPr>
          <c:marker>
            <c:symbol val="none"/>
          </c:marker>
          <c:dLbls>
            <c:dLbl>
              <c:idx val="1"/>
              <c:layout>
                <c:manualLayout>
                  <c:x val="-5.893004115226342E-2"/>
                  <c:y val="-3.43617664851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E0-4A5B-8F01-73F20DFD4E9E}"/>
                </c:ext>
              </c:extLst>
            </c:dLbl>
            <c:dLbl>
              <c:idx val="2"/>
              <c:layout>
                <c:manualLayout>
                  <c:x val="-6.5984714873603759E-2"/>
                  <c:y val="-2.7102238354506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E0-4A5B-8F01-73F20DFD4E9E}"/>
                </c:ext>
              </c:extLst>
            </c:dLbl>
            <c:dLbl>
              <c:idx val="5"/>
              <c:layout>
                <c:manualLayout>
                  <c:x val="-6.4761904761904757E-2"/>
                  <c:y val="-3.1941923774954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E0-4A5B-8F01-73F20DFD4E9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'【本】4.観光消費額2_P39'!$Q$17:$V$17</c:f>
              <c:strCache>
                <c:ptCount val="6"/>
                <c:pt idx="0">
                  <c:v>H26</c:v>
                </c:pt>
                <c:pt idx="1">
                  <c:v>H27</c:v>
                </c:pt>
                <c:pt idx="2">
                  <c:v>H28</c:v>
                </c:pt>
                <c:pt idx="3">
                  <c:v>H29</c:v>
                </c:pt>
                <c:pt idx="4">
                  <c:v>［ H29 ］</c:v>
                </c:pt>
                <c:pt idx="5">
                  <c:v>H30</c:v>
                </c:pt>
              </c:strCache>
            </c:strRef>
          </c:cat>
          <c:val>
            <c:numRef>
              <c:f>'【本】4.観光消費額2_P39'!$R$22:$W$22</c:f>
              <c:numCache>
                <c:formatCode>#,##0_);[Red]\(#,##0\)</c:formatCode>
                <c:ptCount val="6"/>
                <c:pt idx="0">
                  <c:v>323896.27300000004</c:v>
                </c:pt>
                <c:pt idx="1">
                  <c:v>272967.28899999999</c:v>
                </c:pt>
                <c:pt idx="2">
                  <c:v>305018.20299999998</c:v>
                </c:pt>
                <c:pt idx="3">
                  <c:v>319223.703583227</c:v>
                </c:pt>
                <c:pt idx="4">
                  <c:v>318579.28445843374</c:v>
                </c:pt>
                <c:pt idx="5">
                  <c:v>322010.52977259102</c:v>
                </c:pt>
              </c:numCache>
            </c:numRef>
          </c:val>
          <c:smooth val="0"/>
          <c:extLst>
            <c:ext xmlns:c16="http://schemas.microsoft.com/office/drawing/2014/chart" uri="{C3380CC4-5D6E-409C-BE32-E72D297353CC}">
              <c16:uniqueId val="{00000004-D80A-4F25-ADB1-C8FF8DE69D00}"/>
            </c:ext>
          </c:extLst>
        </c:ser>
        <c:dLbls>
          <c:showLegendKey val="0"/>
          <c:showVal val="0"/>
          <c:showCatName val="0"/>
          <c:showSerName val="0"/>
          <c:showPercent val="0"/>
          <c:showBubbleSize val="0"/>
        </c:dLbls>
        <c:marker val="1"/>
        <c:smooth val="0"/>
        <c:axId val="1995764432"/>
        <c:axId val="1813033232"/>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a:t>（ 百万円 ）</a:t>
                </a:r>
              </a:p>
            </c:rich>
          </c:tx>
          <c:layout>
            <c:manualLayout>
              <c:xMode val="edge"/>
              <c:yMode val="edge"/>
              <c:x val="1.715285589301337E-2"/>
              <c:y val="5.9666652376256964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813033232"/>
        <c:scaling>
          <c:orientation val="minMax"/>
        </c:scaling>
        <c:delete val="1"/>
        <c:axPos val="r"/>
        <c:numFmt formatCode="#,##0_);[Red]\(#,##0\)" sourceLinked="1"/>
        <c:majorTickMark val="out"/>
        <c:minorTickMark val="none"/>
        <c:tickLblPos val="nextTo"/>
        <c:crossAx val="1995764432"/>
        <c:crosses val="max"/>
        <c:crossBetween val="between"/>
      </c:valAx>
      <c:catAx>
        <c:axId val="1995764432"/>
        <c:scaling>
          <c:orientation val="minMax"/>
        </c:scaling>
        <c:delete val="1"/>
        <c:axPos val="b"/>
        <c:numFmt formatCode="General" sourceLinked="1"/>
        <c:majorTickMark val="out"/>
        <c:minorTickMark val="none"/>
        <c:tickLblPos val="nextTo"/>
        <c:crossAx val="1813033232"/>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422572178477692E-2"/>
          <c:y val="0.13087394968077504"/>
          <c:w val="0.8186984179060951"/>
          <c:h val="0.77419629182507788"/>
        </c:manualLayout>
      </c:layout>
      <c:barChart>
        <c:barDir val="col"/>
        <c:grouping val="stacked"/>
        <c:varyColors val="0"/>
        <c:ser>
          <c:idx val="0"/>
          <c:order val="0"/>
          <c:tx>
            <c:strRef>
              <c:f>'【本】4.観光消費額_内訳_グラフ_P41'!$L$7</c:f>
              <c:strCache>
                <c:ptCount val="1"/>
                <c:pt idx="0">
                  <c:v>交通費</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'【本】4.観光消費額_内訳_グラフ_P41'!$N$7:$S$7</c:f>
              <c:numCache>
                <c:formatCode>#,##0_);[Red]\(#,##0\)</c:formatCode>
                <c:ptCount val="6"/>
                <c:pt idx="0">
                  <c:v>565</c:v>
                </c:pt>
                <c:pt idx="1">
                  <c:v>514</c:v>
                </c:pt>
                <c:pt idx="2">
                  <c:v>534</c:v>
                </c:pt>
              </c:numCache>
            </c:numRef>
          </c:val>
          <c:extLst>
            <c:ext xmlns:c16="http://schemas.microsoft.com/office/drawing/2014/chart" uri="{C3380CC4-5D6E-409C-BE32-E72D297353CC}">
              <c16:uniqueId val="{00000000-728C-49D4-B197-14EFAE6C4BF3}"/>
            </c:ext>
          </c:extLst>
        </c:ser>
        <c:ser>
          <c:idx val="2"/>
          <c:order val="1"/>
          <c:tx>
            <c:strRef>
              <c:f>'【本】4.観光消費額_内訳_グラフ_P41'!$L$8</c:f>
              <c:strCache>
                <c:ptCount val="1"/>
                <c:pt idx="0">
                  <c:v>土産代</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'【本】4.観光消費額_内訳_グラフ_P41'!$N$8:$S$8</c:f>
              <c:numCache>
                <c:formatCode>#,##0_);[Red]\(#,##0\)</c:formatCode>
                <c:ptCount val="6"/>
                <c:pt idx="0">
                  <c:v>941</c:v>
                </c:pt>
                <c:pt idx="1">
                  <c:v>960</c:v>
                </c:pt>
                <c:pt idx="2">
                  <c:v>986</c:v>
                </c:pt>
              </c:numCache>
            </c:numRef>
          </c:val>
          <c:extLst>
            <c:ext xmlns:c16="http://schemas.microsoft.com/office/drawing/2014/chart" uri="{C3380CC4-5D6E-409C-BE32-E72D297353CC}">
              <c16:uniqueId val="{00000002-728C-49D4-B197-14EFAE6C4BF3}"/>
            </c:ext>
          </c:extLst>
        </c:ser>
        <c:ser>
          <c:idx val="3"/>
          <c:order val="2"/>
          <c:tx>
            <c:strRef>
              <c:f>'【本】4.観光消費額_内訳_グラフ_P41'!$L$9</c:f>
              <c:strCache>
                <c:ptCount val="1"/>
                <c:pt idx="0">
                  <c:v>飲食費</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'【本】4.観光消費額_内訳_グラフ_P41'!$N$9:$S$9</c:f>
              <c:numCache>
                <c:formatCode>#,##0_);[Red]\(#,##0\)</c:formatCode>
                <c:ptCount val="6"/>
                <c:pt idx="0">
                  <c:v>1263</c:v>
                </c:pt>
                <c:pt idx="1">
                  <c:v>1163</c:v>
                </c:pt>
                <c:pt idx="2">
                  <c:v>1178</c:v>
                </c:pt>
              </c:numCache>
            </c:numRef>
          </c:val>
          <c:extLst>
            <c:ext xmlns:c16="http://schemas.microsoft.com/office/drawing/2014/chart" uri="{C3380CC4-5D6E-409C-BE32-E72D297353CC}">
              <c16:uniqueId val="{00000003-728C-49D4-B197-14EFAE6C4BF3}"/>
            </c:ext>
          </c:extLst>
        </c:ser>
        <c:ser>
          <c:idx val="5"/>
          <c:order val="3"/>
          <c:tx>
            <c:strRef>
              <c:f>'【本】4.観光消費額_内訳_グラフ_P41'!$L$11</c:f>
              <c:strCache>
                <c:ptCount val="1"/>
                <c:pt idx="0">
                  <c:v>その他</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'【本】4.観光消費額_内訳_グラフ_P41'!$N$11:$S$11</c:f>
              <c:numCache>
                <c:formatCode>#,##0_);[Red]\(#,##0\)</c:formatCode>
                <c:ptCount val="6"/>
                <c:pt idx="0">
                  <c:v>836</c:v>
                </c:pt>
                <c:pt idx="1">
                  <c:v>889</c:v>
                </c:pt>
                <c:pt idx="2">
                  <c:v>966</c:v>
                </c:pt>
              </c:numCache>
            </c:numRef>
          </c:val>
          <c:extLst>
            <c:ext xmlns:c16="http://schemas.microsoft.com/office/drawing/2014/chart" uri="{C3380CC4-5D6E-409C-BE32-E72D297353CC}">
              <c16:uniqueId val="{00000005-728C-49D4-B197-14EFAE6C4BF3}"/>
            </c:ext>
          </c:extLst>
        </c:ser>
        <c:ser>
          <c:idx val="6"/>
          <c:order val="5"/>
          <c:tx>
            <c:strRef>
              <c:f>'【本】4.観光消費額_内訳_グラフ_P41'!$L$12</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'【本】4.観光消費額_内訳_グラフ_P41'!$N$12:$S$12</c:f>
              <c:numCache>
                <c:formatCode>#,##0_);[Red]\(#,##0\)</c:formatCode>
                <c:ptCount val="6"/>
                <c:pt idx="3">
                  <c:v>1578.2561763450053</c:v>
                </c:pt>
                <c:pt idx="4">
                  <c:v>1349.8282180317701</c:v>
                </c:pt>
                <c:pt idx="5">
                  <c:v>1285.2352357578366</c:v>
                </c:pt>
              </c:numCache>
            </c:numRef>
          </c:val>
          <c:extLst>
            <c:ext xmlns:c16="http://schemas.microsoft.com/office/drawing/2014/chart" uri="{C3380CC4-5D6E-409C-BE32-E72D297353CC}">
              <c16:uniqueId val="{00000000-F3E0-4958-9B41-2902D6B7DF7A}"/>
            </c:ext>
          </c:extLst>
        </c:ser>
        <c:ser>
          <c:idx val="7"/>
          <c:order val="6"/>
          <c:tx>
            <c:strRef>
              <c:f>'【本】4.観光消費額_内訳_グラフ_P41'!$L$13</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'【本】4.観光消費額_内訳_グラフ_P41'!$N$13:$S$13</c:f>
              <c:numCache>
                <c:formatCode>#,##0_);[Red]\(#,##0\)</c:formatCode>
                <c:ptCount val="6"/>
                <c:pt idx="3">
                  <c:v>1938.8671179778698</c:v>
                </c:pt>
                <c:pt idx="4">
                  <c:v>1620.9440218937273</c:v>
                </c:pt>
                <c:pt idx="5">
                  <c:v>2029.4046528650676</c:v>
                </c:pt>
              </c:numCache>
            </c:numRef>
          </c:val>
          <c:extLst>
            <c:ext xmlns:c16="http://schemas.microsoft.com/office/drawing/2014/chart" uri="{C3380CC4-5D6E-409C-BE32-E72D297353CC}">
              <c16:uniqueId val="{00000001-F3E0-4958-9B41-2902D6B7DF7A}"/>
            </c:ext>
          </c:extLst>
        </c:ser>
        <c:ser>
          <c:idx val="8"/>
          <c:order val="7"/>
          <c:tx>
            <c:strRef>
              <c:f>'【本】4.観光消費額_内訳_グラフ_P41'!$L$14</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'【本】4.観光消費額_内訳_グラフ_P41'!$N$14:$S$14</c:f>
              <c:numCache>
                <c:formatCode>#,##0_);[Red]\(#,##0\)</c:formatCode>
                <c:ptCount val="6"/>
                <c:pt idx="3">
                  <c:v>2014.5899049014099</c:v>
                </c:pt>
                <c:pt idx="4">
                  <c:v>1759.154789294292</c:v>
                </c:pt>
                <c:pt idx="5">
                  <c:v>1906.2757542263212</c:v>
                </c:pt>
              </c:numCache>
            </c:numRef>
          </c:val>
          <c:extLst>
            <c:ext xmlns:c16="http://schemas.microsoft.com/office/drawing/2014/chart" uri="{C3380CC4-5D6E-409C-BE32-E72D297353CC}">
              <c16:uniqueId val="{00000002-F3E0-4958-9B41-2902D6B7DF7A}"/>
            </c:ext>
          </c:extLst>
        </c:ser>
        <c:ser>
          <c:idx val="9"/>
          <c:order val="8"/>
          <c:tx>
            <c:strRef>
              <c:f>'【本】4.観光消費額_内訳_グラフ_P41'!$L$15</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'【本】4.観光消費額_内訳_グラフ_P41'!$N$15:$S$15</c:f>
              <c:numCache>
                <c:formatCode>#,##0_);[Red]\(#,##0\)</c:formatCode>
                <c:ptCount val="6"/>
                <c:pt idx="3">
                  <c:v>669.56242986876771</c:v>
                </c:pt>
                <c:pt idx="4">
                  <c:v>466.1156154389667</c:v>
                </c:pt>
                <c:pt idx="5">
                  <c:v>897.08691972937436</c:v>
                </c:pt>
              </c:numCache>
            </c:numRef>
          </c:val>
          <c:extLst>
            <c:ext xmlns:c16="http://schemas.microsoft.com/office/drawing/2014/chart" uri="{C3380CC4-5D6E-409C-BE32-E72D297353CC}">
              <c16:uniqueId val="{00000003-F3E0-4958-9B41-2902D6B7DF7A}"/>
            </c:ext>
          </c:extLst>
        </c:ser>
        <c:ser>
          <c:idx val="10"/>
          <c:order val="9"/>
          <c:tx>
            <c:strRef>
              <c:f>'【本】4.観光消費額_内訳_グラフ_P41'!$L$16</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'【本】4.観光消費額_内訳_グラフ_P41'!$N$6:$S$6</c:f>
              <c:strCache>
                <c:ptCount val="6"/>
                <c:pt idx="0">
                  <c:v>H27</c:v>
                </c:pt>
                <c:pt idx="1">
                  <c:v>H28</c:v>
                </c:pt>
                <c:pt idx="2">
                  <c:v>H29</c:v>
                </c:pt>
                <c:pt idx="3">
                  <c:v>［ H29 ］</c:v>
                </c:pt>
                <c:pt idx="4">
                  <c:v>H30</c:v>
                </c:pt>
                <c:pt idx="5">
                  <c:v>H31・R1</c:v>
                </c:pt>
              </c:strCache>
            </c:strRef>
          </c:cat>
          <c:val>
            <c:numRef>
              <c:f>'【本】4.観光消費額_内訳_グラフ_P41'!$N$16:$S$16</c:f>
              <c:numCache>
                <c:formatCode>#,##0_);[Red]\(#,##0\)</c:formatCode>
                <c:ptCount val="6"/>
                <c:pt idx="3">
                  <c:v>201.44484653514846</c:v>
                </c:pt>
                <c:pt idx="4">
                  <c:v>263.55757648177291</c:v>
                </c:pt>
                <c:pt idx="5">
                  <c:v>177.60416632542078</c:v>
                </c:pt>
              </c:numCache>
            </c:numRef>
          </c:val>
          <c:extLst>
            <c:ext xmlns:c16="http://schemas.microsoft.com/office/drawing/2014/chart" uri="{C3380CC4-5D6E-409C-BE32-E72D297353CC}">
              <c16:uniqueId val="{00000004-F3E0-4958-9B41-2902D6B7DF7A}"/>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1"/>
          <c:order val="4"/>
          <c:tx>
            <c:strRef>
              <c:f>'【本】4.観光消費額_内訳_グラフ_P41'!$L$17</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'【本】4.観光消費額_内訳_グラフ_P41'!$M$6:$R$6</c:f>
              <c:strCache>
                <c:ptCount val="6"/>
                <c:pt idx="0">
                  <c:v>H26</c:v>
                </c:pt>
                <c:pt idx="1">
                  <c:v>H27</c:v>
                </c:pt>
                <c:pt idx="2">
                  <c:v>H28</c:v>
                </c:pt>
                <c:pt idx="3">
                  <c:v>H29</c:v>
                </c:pt>
                <c:pt idx="4">
                  <c:v>［ H29 ］</c:v>
                </c:pt>
                <c:pt idx="5">
                  <c:v>H30</c:v>
                </c:pt>
              </c:strCache>
            </c:strRef>
          </c:cat>
          <c:val>
            <c:numRef>
              <c:f>'【本】4.観光消費額_内訳_グラフ_P41'!$N$17:$S$17</c:f>
              <c:numCache>
                <c:formatCode>#,##0_);[Red]\(#,##0\)</c:formatCode>
                <c:ptCount val="6"/>
                <c:pt idx="0">
                  <c:v>3605</c:v>
                </c:pt>
                <c:pt idx="1">
                  <c:v>3526</c:v>
                </c:pt>
                <c:pt idx="2">
                  <c:v>3664</c:v>
                </c:pt>
                <c:pt idx="3">
                  <c:v>6402.7204756282008</c:v>
                </c:pt>
                <c:pt idx="4">
                  <c:v>5459.6002211405284</c:v>
                </c:pt>
                <c:pt idx="5">
                  <c:v>6295.6067289040211</c:v>
                </c:pt>
              </c:numCache>
            </c:numRef>
          </c:val>
          <c:smooth val="0"/>
          <c:extLst>
            <c:ext xmlns:c16="http://schemas.microsoft.com/office/drawing/2014/chart" uri="{C3380CC4-5D6E-409C-BE32-E72D297353CC}">
              <c16:uniqueId val="{00000000-AABF-40CE-9437-11ADD1B5B9D5}"/>
            </c:ext>
          </c:extLst>
        </c:ser>
        <c:dLbls>
          <c:showLegendKey val="0"/>
          <c:showVal val="0"/>
          <c:showCatName val="0"/>
          <c:showSerName val="0"/>
          <c:showPercent val="0"/>
          <c:showBubbleSize val="0"/>
        </c:dLbls>
        <c:marker val="1"/>
        <c:smooth val="0"/>
        <c:axId val="1116471823"/>
        <c:axId val="119916246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464858559347E-2"/>
              <c:y val="4.7917500015015282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199162463"/>
        <c:scaling>
          <c:orientation val="minMax"/>
        </c:scaling>
        <c:delete val="1"/>
        <c:axPos val="r"/>
        <c:numFmt formatCode="#,##0_);[Red]\(#,##0\)" sourceLinked="1"/>
        <c:majorTickMark val="out"/>
        <c:minorTickMark val="none"/>
        <c:tickLblPos val="nextTo"/>
        <c:crossAx val="1116471823"/>
        <c:crosses val="max"/>
        <c:crossBetween val="between"/>
      </c:valAx>
      <c:catAx>
        <c:axId val="1116471823"/>
        <c:scaling>
          <c:orientation val="minMax"/>
        </c:scaling>
        <c:delete val="1"/>
        <c:axPos val="b"/>
        <c:numFmt formatCode="General" sourceLinked="1"/>
        <c:majorTickMark val="out"/>
        <c:minorTickMark val="none"/>
        <c:tickLblPos val="nextTo"/>
        <c:crossAx val="119916246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10775736366288E-2"/>
          <c:y val="0.16746877307131325"/>
          <c:w val="0.82101323272090987"/>
          <c:h val="0.77419159518489145"/>
        </c:manualLayout>
      </c:layout>
      <c:barChart>
        <c:barDir val="col"/>
        <c:grouping val="stacked"/>
        <c:varyColors val="0"/>
        <c:ser>
          <c:idx val="0"/>
          <c:order val="0"/>
          <c:tx>
            <c:strRef>
              <c:f>'【本】4.観光消費額_内訳_グラフ_P41'!$L$32</c:f>
              <c:strCache>
                <c:ptCount val="1"/>
                <c:pt idx="0">
                  <c:v>交通費</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'【本】4.観光消費額_内訳_グラフ_P41'!$N$32:$S$32</c:f>
              <c:numCache>
                <c:formatCode>#,##0_);[Red]\(#,##0\)</c:formatCode>
                <c:ptCount val="6"/>
                <c:pt idx="0">
                  <c:v>1710</c:v>
                </c:pt>
                <c:pt idx="1">
                  <c:v>1743</c:v>
                </c:pt>
                <c:pt idx="2">
                  <c:v>1776</c:v>
                </c:pt>
              </c:numCache>
            </c:numRef>
          </c:val>
          <c:extLst>
            <c:ext xmlns:c16="http://schemas.microsoft.com/office/drawing/2014/chart" uri="{C3380CC4-5D6E-409C-BE32-E72D297353CC}">
              <c16:uniqueId val="{00000000-9E2F-4417-9397-FC04F312CAAA}"/>
            </c:ext>
          </c:extLst>
        </c:ser>
        <c:ser>
          <c:idx val="1"/>
          <c:order val="1"/>
          <c:tx>
            <c:strRef>
              <c:f>'【本】4.観光消費額_内訳_グラフ_P41'!$L$33</c:f>
              <c:strCache>
                <c:ptCount val="1"/>
                <c:pt idx="0">
                  <c:v>宿泊費</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'【本】4.観光消費額_内訳_グラフ_P41'!$N$33:$S$33</c:f>
              <c:numCache>
                <c:formatCode>#,##0_);[Red]\(#,##0\)</c:formatCode>
                <c:ptCount val="6"/>
                <c:pt idx="0">
                  <c:v>11092</c:v>
                </c:pt>
                <c:pt idx="1">
                  <c:v>10840</c:v>
                </c:pt>
                <c:pt idx="2">
                  <c:v>11249</c:v>
                </c:pt>
              </c:numCache>
            </c:numRef>
          </c:val>
          <c:extLst>
            <c:ext xmlns:c16="http://schemas.microsoft.com/office/drawing/2014/chart" uri="{C3380CC4-5D6E-409C-BE32-E72D297353CC}">
              <c16:uniqueId val="{00000001-9E2F-4417-9397-FC04F312CAAA}"/>
            </c:ext>
          </c:extLst>
        </c:ser>
        <c:ser>
          <c:idx val="2"/>
          <c:order val="2"/>
          <c:tx>
            <c:strRef>
              <c:f>'【本】4.観光消費額_内訳_グラフ_P41'!$L$34</c:f>
              <c:strCache>
                <c:ptCount val="1"/>
                <c:pt idx="0">
                  <c:v>土産代</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'【本】4.観光消費額_内訳_グラフ_P41'!$N$34:$S$34</c:f>
              <c:numCache>
                <c:formatCode>#,##0_);[Red]\(#,##0\)</c:formatCode>
                <c:ptCount val="6"/>
                <c:pt idx="0">
                  <c:v>1921</c:v>
                </c:pt>
                <c:pt idx="1">
                  <c:v>1864</c:v>
                </c:pt>
                <c:pt idx="2">
                  <c:v>2072</c:v>
                </c:pt>
              </c:numCache>
            </c:numRef>
          </c:val>
          <c:extLst>
            <c:ext xmlns:c16="http://schemas.microsoft.com/office/drawing/2014/chart" uri="{C3380CC4-5D6E-409C-BE32-E72D297353CC}">
              <c16:uniqueId val="{00000002-9E2F-4417-9397-FC04F312CAAA}"/>
            </c:ext>
          </c:extLst>
        </c:ser>
        <c:ser>
          <c:idx val="3"/>
          <c:order val="3"/>
          <c:tx>
            <c:strRef>
              <c:f>'【本】4.観光消費額_内訳_グラフ_P41'!$L$35</c:f>
              <c:strCache>
                <c:ptCount val="1"/>
                <c:pt idx="0">
                  <c:v>飲食費</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'【本】4.観光消費額_内訳_グラフ_P41'!$N$35:$S$35</c:f>
              <c:numCache>
                <c:formatCode>#,##0_);[Red]\(#,##0\)</c:formatCode>
                <c:ptCount val="6"/>
                <c:pt idx="0">
                  <c:v>2602</c:v>
                </c:pt>
                <c:pt idx="1">
                  <c:v>2773</c:v>
                </c:pt>
                <c:pt idx="2">
                  <c:v>2867</c:v>
                </c:pt>
              </c:numCache>
            </c:numRef>
          </c:val>
          <c:extLst>
            <c:ext xmlns:c16="http://schemas.microsoft.com/office/drawing/2014/chart" uri="{C3380CC4-5D6E-409C-BE32-E72D297353CC}">
              <c16:uniqueId val="{00000003-9E2F-4417-9397-FC04F312CAAA}"/>
            </c:ext>
          </c:extLst>
        </c:ser>
        <c:ser>
          <c:idx val="5"/>
          <c:order val="4"/>
          <c:tx>
            <c:strRef>
              <c:f>'【本】4.観光消費額_内訳_グラフ_P41'!$L$37</c:f>
              <c:strCache>
                <c:ptCount val="1"/>
                <c:pt idx="0">
                  <c:v>その他</c:v>
                </c:pt>
              </c:strCache>
            </c:strRef>
          </c:tx>
          <c:spPr>
            <a:solidFill>
              <a:schemeClr val="bg1">
                <a:lumMod val="75000"/>
              </a:schemeClr>
            </a:solidFill>
            <a:ln w="9525" cap="flat" cmpd="sng" algn="ctr">
              <a:solidFill>
                <a:schemeClr val="lt1">
                  <a:alpha val="50000"/>
                </a:schemeClr>
              </a:solidFill>
              <a:round/>
            </a:ln>
            <a:effectLst/>
          </c:spPr>
          <c:invertIfNegative val="0"/>
          <c:dLbls>
            <c:dLbl>
              <c:idx val="4"/>
              <c:layout>
                <c:manualLayout>
                  <c:x val="0"/>
                  <c:y val="-1.69575334496800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110-4F01-A913-C3EB6078FBF5}"/>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'【本】4.観光消費額_内訳_グラフ_P41'!$N$37:$S$37</c:f>
              <c:numCache>
                <c:formatCode>#,##0_);[Red]\(#,##0\)</c:formatCode>
                <c:ptCount val="6"/>
                <c:pt idx="0">
                  <c:v>1362</c:v>
                </c:pt>
                <c:pt idx="1">
                  <c:v>1339</c:v>
                </c:pt>
                <c:pt idx="2">
                  <c:v>1418</c:v>
                </c:pt>
              </c:numCache>
            </c:numRef>
          </c:val>
          <c:extLst>
            <c:ext xmlns:c16="http://schemas.microsoft.com/office/drawing/2014/chart" uri="{C3380CC4-5D6E-409C-BE32-E72D297353CC}">
              <c16:uniqueId val="{00000005-9E2F-4417-9397-FC04F312CAAA}"/>
            </c:ext>
          </c:extLst>
        </c:ser>
        <c:ser>
          <c:idx val="7"/>
          <c:order val="6"/>
          <c:tx>
            <c:strRef>
              <c:f>'【本】4.観光消費額_内訳_グラフ_P41'!$L$38</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'【本】4.観光消費額_内訳_グラフ_P41'!$N$38:$S$38</c:f>
              <c:numCache>
                <c:formatCode>#,##0_);[Red]\(#,##0\)</c:formatCode>
                <c:ptCount val="6"/>
                <c:pt idx="3">
                  <c:v>5143.8041087681886</c:v>
                </c:pt>
                <c:pt idx="4">
                  <c:v>4413.122556989023</c:v>
                </c:pt>
                <c:pt idx="5">
                  <c:v>3899.6998704773773</c:v>
                </c:pt>
              </c:numCache>
            </c:numRef>
          </c:val>
          <c:extLst>
            <c:ext xmlns:c16="http://schemas.microsoft.com/office/drawing/2014/chart" uri="{C3380CC4-5D6E-409C-BE32-E72D297353CC}">
              <c16:uniqueId val="{00000000-C9A0-4A21-ABEC-C28DA4AE868C}"/>
            </c:ext>
          </c:extLst>
        </c:ser>
        <c:ser>
          <c:idx val="8"/>
          <c:order val="7"/>
          <c:tx>
            <c:strRef>
              <c:f>'【本】4.観光消費額_内訳_グラフ_P41'!$L$39</c:f>
              <c:strCache>
                <c:ptCount val="1"/>
                <c:pt idx="0">
                  <c:v>宿泊費</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'【本】4.観光消費額_内訳_グラフ_P41'!$N$39:$S$39</c:f>
              <c:numCache>
                <c:formatCode>#,##0_);[Red]\(#,##0\)</c:formatCode>
                <c:ptCount val="6"/>
                <c:pt idx="3">
                  <c:v>10640.691149683847</c:v>
                </c:pt>
                <c:pt idx="4">
                  <c:v>12570.856175435334</c:v>
                </c:pt>
                <c:pt idx="5">
                  <c:v>14342.091190162524</c:v>
                </c:pt>
              </c:numCache>
            </c:numRef>
          </c:val>
          <c:extLst>
            <c:ext xmlns:c16="http://schemas.microsoft.com/office/drawing/2014/chart" uri="{C3380CC4-5D6E-409C-BE32-E72D297353CC}">
              <c16:uniqueId val="{00000001-C9A0-4A21-ABEC-C28DA4AE868C}"/>
            </c:ext>
          </c:extLst>
        </c:ser>
        <c:ser>
          <c:idx val="9"/>
          <c:order val="8"/>
          <c:tx>
            <c:strRef>
              <c:f>'【本】4.観光消費額_内訳_グラフ_P41'!$L$40</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'【本】4.観光消費額_内訳_グラフ_P41'!$N$40:$S$40</c:f>
              <c:numCache>
                <c:formatCode>#,##0_);[Red]\(#,##0\)</c:formatCode>
                <c:ptCount val="6"/>
                <c:pt idx="3">
                  <c:v>3500.5383275270942</c:v>
                </c:pt>
                <c:pt idx="4">
                  <c:v>4070.0302357750666</c:v>
                </c:pt>
                <c:pt idx="5">
                  <c:v>4604.1813263107051</c:v>
                </c:pt>
              </c:numCache>
            </c:numRef>
          </c:val>
          <c:extLst>
            <c:ext xmlns:c16="http://schemas.microsoft.com/office/drawing/2014/chart" uri="{C3380CC4-5D6E-409C-BE32-E72D297353CC}">
              <c16:uniqueId val="{00000002-C9A0-4A21-ABEC-C28DA4AE868C}"/>
            </c:ext>
          </c:extLst>
        </c:ser>
        <c:ser>
          <c:idx val="10"/>
          <c:order val="9"/>
          <c:tx>
            <c:strRef>
              <c:f>'【本】4.観光消費額_内訳_グラフ_P41'!$L$41</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'【本】4.観光消費額_内訳_グラフ_P41'!$N$41:$S$41</c:f>
              <c:numCache>
                <c:formatCode>#,##0_);[Red]\(#,##0\)</c:formatCode>
                <c:ptCount val="6"/>
                <c:pt idx="3">
                  <c:v>4869.1317025928156</c:v>
                </c:pt>
                <c:pt idx="4">
                  <c:v>5022.8280728460868</c:v>
                </c:pt>
                <c:pt idx="5">
                  <c:v>7080.2922365103368</c:v>
                </c:pt>
              </c:numCache>
            </c:numRef>
          </c:val>
          <c:extLst>
            <c:ext xmlns:c16="http://schemas.microsoft.com/office/drawing/2014/chart" uri="{C3380CC4-5D6E-409C-BE32-E72D297353CC}">
              <c16:uniqueId val="{00000003-C9A0-4A21-ABEC-C28DA4AE868C}"/>
            </c:ext>
          </c:extLst>
        </c:ser>
        <c:ser>
          <c:idx val="11"/>
          <c:order val="10"/>
          <c:tx>
            <c:strRef>
              <c:f>'【本】4.観光消費額_内訳_グラフ_P41'!$L$42</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3"/>
              <c:layout>
                <c:manualLayout>
                  <c:x val="0"/>
                  <c:y val="9.0878559529511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7-455D-B952-0C4A371B4965}"/>
                </c:ext>
              </c:extLst>
            </c:dLbl>
            <c:dLbl>
              <c:idx val="5"/>
              <c:layout>
                <c:manualLayout>
                  <c:x val="0"/>
                  <c:y val="9.087855952951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7-455D-B952-0C4A371B4965}"/>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'【本】4.観光消費額_内訳_グラフ_P41'!$N$42:$S$42</c:f>
              <c:numCache>
                <c:formatCode>#,##0_);[Red]\(#,##0\)</c:formatCode>
                <c:ptCount val="6"/>
                <c:pt idx="3">
                  <c:v>525.54132436359077</c:v>
                </c:pt>
                <c:pt idx="4">
                  <c:v>1046.408704762629</c:v>
                </c:pt>
                <c:pt idx="5">
                  <c:v>1003.7869922110078</c:v>
                </c:pt>
              </c:numCache>
            </c:numRef>
          </c:val>
          <c:extLst>
            <c:ext xmlns:c16="http://schemas.microsoft.com/office/drawing/2014/chart" uri="{C3380CC4-5D6E-409C-BE32-E72D297353CC}">
              <c16:uniqueId val="{00000004-C9A0-4A21-ABEC-C28DA4AE868C}"/>
            </c:ext>
          </c:extLst>
        </c:ser>
        <c:ser>
          <c:idx val="12"/>
          <c:order val="11"/>
          <c:tx>
            <c:strRef>
              <c:f>'【本】4.観光消費額_内訳_グラフ_P41'!$L$43</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dLbl>
              <c:idx val="3"/>
              <c:layout>
                <c:manualLayout>
                  <c:x val="0"/>
                  <c:y val="-1.5146426588251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7-455D-B952-0C4A371B4965}"/>
                </c:ext>
              </c:extLst>
            </c:dLbl>
            <c:dLbl>
              <c:idx val="4"/>
              <c:layout>
                <c:manualLayout>
                  <c:x val="0"/>
                  <c:y val="-1.1111188879712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A0-4A21-ABEC-C28DA4AE868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'【本】4.観光消費額_内訳_グラフ_P41'!$N$31:$S$31</c:f>
              <c:strCache>
                <c:ptCount val="6"/>
                <c:pt idx="0">
                  <c:v>H27</c:v>
                </c:pt>
                <c:pt idx="1">
                  <c:v>H28</c:v>
                </c:pt>
                <c:pt idx="2">
                  <c:v>H29</c:v>
                </c:pt>
                <c:pt idx="3">
                  <c:v>［ H29 ］</c:v>
                </c:pt>
                <c:pt idx="4">
                  <c:v>H30</c:v>
                </c:pt>
                <c:pt idx="5">
                  <c:v>H31・R1</c:v>
                </c:pt>
              </c:strCache>
            </c:strRef>
          </c:cat>
          <c:val>
            <c:numRef>
              <c:f>'【本】4.観光消費額_内訳_グラフ_P41'!$N$43:$S$43</c:f>
              <c:numCache>
                <c:formatCode>#,##0_);[Red]\(#,##0\)</c:formatCode>
                <c:ptCount val="6"/>
                <c:pt idx="3">
                  <c:v>264.82053237216093</c:v>
                </c:pt>
                <c:pt idx="4">
                  <c:v>431.14300760349727</c:v>
                </c:pt>
                <c:pt idx="5">
                  <c:v>547.05219924415201</c:v>
                </c:pt>
              </c:numCache>
            </c:numRef>
          </c:val>
          <c:extLst>
            <c:ext xmlns:c16="http://schemas.microsoft.com/office/drawing/2014/chart" uri="{C3380CC4-5D6E-409C-BE32-E72D297353CC}">
              <c16:uniqueId val="{00000005-C9A0-4A21-ABEC-C28DA4AE868C}"/>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6"/>
          <c:order val="5"/>
          <c:tx>
            <c:strRef>
              <c:f>'【本】4.観光消費額_内訳_グラフ_P41'!$L$44</c:f>
              <c:strCache>
                <c:ptCount val="1"/>
                <c:pt idx="0">
                  <c:v>計</c:v>
                </c:pt>
              </c:strCache>
            </c:strRef>
          </c:tx>
          <c:spPr>
            <a:ln w="31750" cap="rnd">
              <a:noFill/>
              <a:round/>
            </a:ln>
            <a:effectLst/>
          </c:spPr>
          <c:marker>
            <c:symbol val="none"/>
          </c:marker>
          <c:dLbls>
            <c:dLbl>
              <c:idx val="3"/>
              <c:layout>
                <c:manualLayout>
                  <c:x val="-5.7777110260794684E-2"/>
                  <c:y val="-5.8162278098887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E7-455D-B952-0C4A371B4965}"/>
                </c:ext>
              </c:extLst>
            </c:dLbl>
            <c:dLbl>
              <c:idx val="4"/>
              <c:layout>
                <c:manualLayout>
                  <c:x val="-5.6712962962962965E-2"/>
                  <c:y val="-4.2192757633415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FE-47F6-B557-70FB45DE3034}"/>
                </c:ext>
              </c:extLst>
            </c:dLbl>
            <c:dLbl>
              <c:idx val="5"/>
              <c:layout>
                <c:manualLayout>
                  <c:x val="-6.2546296296296294E-2"/>
                  <c:y val="-3.11014807656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7-455D-B952-0C4A371B496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'【本】4.観光消費額_内訳_グラフ_P41'!$M$31:$R$31</c:f>
              <c:strCache>
                <c:ptCount val="6"/>
                <c:pt idx="0">
                  <c:v>H26</c:v>
                </c:pt>
                <c:pt idx="1">
                  <c:v>H27</c:v>
                </c:pt>
                <c:pt idx="2">
                  <c:v>H28</c:v>
                </c:pt>
                <c:pt idx="3">
                  <c:v>H29</c:v>
                </c:pt>
                <c:pt idx="4">
                  <c:v>［ H29 ］</c:v>
                </c:pt>
                <c:pt idx="5">
                  <c:v>H30</c:v>
                </c:pt>
              </c:strCache>
            </c:strRef>
          </c:cat>
          <c:val>
            <c:numRef>
              <c:f>'【本】4.観光消費額_内訳_グラフ_P41'!$N$44:$S$44</c:f>
              <c:numCache>
                <c:formatCode>#,##0_);[Red]\(#,##0\)</c:formatCode>
                <c:ptCount val="6"/>
                <c:pt idx="0">
                  <c:v>18687</c:v>
                </c:pt>
                <c:pt idx="1">
                  <c:v>18559</c:v>
                </c:pt>
                <c:pt idx="2">
                  <c:v>19382</c:v>
                </c:pt>
                <c:pt idx="3">
                  <c:v>24944.527145307697</c:v>
                </c:pt>
                <c:pt idx="4">
                  <c:v>27554.388753411637</c:v>
                </c:pt>
                <c:pt idx="5">
                  <c:v>31477.103814916103</c:v>
                </c:pt>
              </c:numCache>
            </c:numRef>
          </c:val>
          <c:smooth val="0"/>
          <c:extLst>
            <c:ext xmlns:c16="http://schemas.microsoft.com/office/drawing/2014/chart" uri="{C3380CC4-5D6E-409C-BE32-E72D297353CC}">
              <c16:uniqueId val="{00000000-8EFE-47F6-B557-70FB45DE3034}"/>
            </c:ext>
          </c:extLst>
        </c:ser>
        <c:dLbls>
          <c:showLegendKey val="0"/>
          <c:showVal val="0"/>
          <c:showCatName val="0"/>
          <c:showSerName val="0"/>
          <c:showPercent val="0"/>
          <c:showBubbleSize val="0"/>
        </c:dLbls>
        <c:marker val="1"/>
        <c:smooth val="0"/>
        <c:axId val="1208828815"/>
        <c:axId val="717256511"/>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464858559347E-2"/>
              <c:y val="4.4867968956486218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717256511"/>
        <c:scaling>
          <c:orientation val="minMax"/>
        </c:scaling>
        <c:delete val="1"/>
        <c:axPos val="r"/>
        <c:numFmt formatCode="#,##0_);[Red]\(#,##0\)" sourceLinked="1"/>
        <c:majorTickMark val="out"/>
        <c:minorTickMark val="none"/>
        <c:tickLblPos val="nextTo"/>
        <c:crossAx val="1208828815"/>
        <c:crosses val="max"/>
        <c:crossBetween val="between"/>
      </c:valAx>
      <c:catAx>
        <c:axId val="1208828815"/>
        <c:scaling>
          <c:orientation val="minMax"/>
        </c:scaling>
        <c:delete val="1"/>
        <c:axPos val="b"/>
        <c:numFmt formatCode="General" sourceLinked="1"/>
        <c:majorTickMark val="out"/>
        <c:minorTickMark val="none"/>
        <c:tickLblPos val="nextTo"/>
        <c:crossAx val="717256511"/>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78104575163381E-2"/>
          <c:y val="9.4260726078138485E-2"/>
          <c:w val="0.86036503267973852"/>
          <c:h val="0.81080960075542652"/>
        </c:manualLayout>
      </c:layout>
      <c:lineChart>
        <c:grouping val="standard"/>
        <c:varyColors val="0"/>
        <c:ser>
          <c:idx val="1"/>
          <c:order val="0"/>
          <c:tx>
            <c:strRef>
              <c:f>'★★18.●の動向（観光入込客・宿泊）グラフ _P58'!$K$8</c:f>
              <c:strCache>
                <c:ptCount val="1"/>
                <c:pt idx="0">
                  <c:v>観光入込客</c:v>
                </c:pt>
              </c:strCache>
            </c:strRef>
          </c:tx>
          <c:spPr>
            <a:ln w="31750" cap="rnd">
              <a:solidFill>
                <a:schemeClr val="bg1">
                  <a:lumMod val="75000"/>
                </a:schemeClr>
              </a:solidFill>
              <a:round/>
            </a:ln>
            <a:effectLst/>
          </c:spPr>
          <c:marker>
            <c:symbol val="circle"/>
            <c:size val="17"/>
            <c:spPr>
              <a:solidFill>
                <a:sysClr val="window" lastClr="FFFFFF"/>
              </a:solidFill>
              <a:ln w="31750">
                <a:solidFill>
                  <a:schemeClr val="bg1">
                    <a:lumMod val="75000"/>
                  </a:schemeClr>
                </a:solidFill>
              </a:ln>
              <a:effectLst/>
            </c:spPr>
          </c:marker>
          <c:dPt>
            <c:idx val="19"/>
            <c:marker>
              <c:symbol val="circle"/>
              <c:size val="17"/>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1-AA71-4A71-AC0B-A4AFA0716A71}"/>
              </c:ext>
            </c:extLst>
          </c:dPt>
          <c:dLbls>
            <c:spPr>
              <a:noFill/>
              <a:ln>
                <a:noFill/>
              </a:ln>
              <a:effectLst/>
            </c:spPr>
            <c:txPr>
              <a:bodyPr rot="0" spcFirstLastPara="1" vertOverflow="ellipsis" vert="horz" wrap="square" anchor="ctr" anchorCtr="1"/>
              <a:lstStyle/>
              <a:p>
                <a:pPr>
                  <a:defRPr sz="700" b="1" i="0" u="none" strike="noStrike" kern="1200" baseline="0">
                    <a:solidFill>
                      <a:schemeClr val="tx1">
                        <a:lumMod val="50000"/>
                        <a:lumOff val="50000"/>
                      </a:schemeClr>
                    </a:solidFill>
                    <a:effectLst>
                      <a:glow rad="635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'★★18.●の動向（観光入込客・宿泊）グラフ _P58'!$L$7:$S$7</c:f>
              <c:numCache>
                <c:formatCode>"H"0</c:formatCode>
                <c:ptCount val="8"/>
                <c:pt idx="0">
                  <c:v>23</c:v>
                </c:pt>
                <c:pt idx="1">
                  <c:v>24</c:v>
                </c:pt>
                <c:pt idx="2">
                  <c:v>25</c:v>
                </c:pt>
                <c:pt idx="3">
                  <c:v>26</c:v>
                </c:pt>
                <c:pt idx="4">
                  <c:v>27</c:v>
                </c:pt>
                <c:pt idx="5">
                  <c:v>28</c:v>
                </c:pt>
                <c:pt idx="6">
                  <c:v>29</c:v>
                </c:pt>
                <c:pt idx="7">
                  <c:v>30</c:v>
                </c:pt>
              </c:numCache>
            </c:numRef>
          </c:cat>
          <c:val>
            <c:numRef>
              <c:f>'★★18.●の動向（観光入込客・宿泊）グラフ _P58'!$L$8:$S$8</c:f>
              <c:numCache>
                <c:formatCode>#,##0.0,;[Red]\-#,##0.0,</c:formatCode>
                <c:ptCount val="8"/>
                <c:pt idx="0">
                  <c:v>44988000</c:v>
                </c:pt>
                <c:pt idx="1">
                  <c:v>46109000</c:v>
                </c:pt>
                <c:pt idx="2">
                  <c:v>43320000</c:v>
                </c:pt>
                <c:pt idx="3">
                  <c:v>43391000</c:v>
                </c:pt>
                <c:pt idx="4">
                  <c:v>48798000</c:v>
                </c:pt>
                <c:pt idx="5">
                  <c:v>38457000</c:v>
                </c:pt>
                <c:pt idx="6">
                  <c:v>0</c:v>
                </c:pt>
                <c:pt idx="7">
                  <c:v>0</c:v>
                </c:pt>
              </c:numCache>
            </c:numRef>
          </c:val>
          <c:smooth val="0"/>
          <c:extLst>
            <c:ext xmlns:c16="http://schemas.microsoft.com/office/drawing/2014/chart" uri="{C3380CC4-5D6E-409C-BE32-E72D297353CC}">
              <c16:uniqueId val="{00000002-AA71-4A71-AC0B-A4AFA0716A71}"/>
            </c:ext>
          </c:extLst>
        </c:ser>
        <c:ser>
          <c:idx val="2"/>
          <c:order val="1"/>
          <c:tx>
            <c:strRef>
              <c:f>'★★18.●の動向（観光入込客・宿泊）グラフ _P58'!$K$9</c:f>
              <c:strCache>
                <c:ptCount val="1"/>
                <c:pt idx="0">
                  <c:v>宿泊者</c:v>
                </c:pt>
              </c:strCache>
            </c:strRef>
          </c:tx>
          <c:spPr>
            <a:ln w="31750" cap="rnd">
              <a:solidFill>
                <a:schemeClr val="accent2">
                  <a:lumMod val="60000"/>
                  <a:lumOff val="40000"/>
                </a:schemeClr>
              </a:solidFill>
              <a:round/>
            </a:ln>
            <a:effectLst/>
          </c:spPr>
          <c:marker>
            <c:symbol val="circle"/>
            <c:size val="17"/>
            <c:spPr>
              <a:solidFill>
                <a:sysClr val="window" lastClr="FFFFFF"/>
              </a:solidFill>
              <a:ln w="31750">
                <a:solidFill>
                  <a:schemeClr val="accent2">
                    <a:lumMod val="60000"/>
                    <a:lumOff val="4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glow rad="635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'★★18.●の動向（観光入込客・宿泊）グラフ _P58'!$L$7:$S$7</c:f>
              <c:numCache>
                <c:formatCode>"H"0</c:formatCode>
                <c:ptCount val="8"/>
                <c:pt idx="0">
                  <c:v>23</c:v>
                </c:pt>
                <c:pt idx="1">
                  <c:v>24</c:v>
                </c:pt>
                <c:pt idx="2">
                  <c:v>25</c:v>
                </c:pt>
                <c:pt idx="3">
                  <c:v>26</c:v>
                </c:pt>
                <c:pt idx="4">
                  <c:v>27</c:v>
                </c:pt>
                <c:pt idx="5">
                  <c:v>28</c:v>
                </c:pt>
                <c:pt idx="6">
                  <c:v>29</c:v>
                </c:pt>
                <c:pt idx="7">
                  <c:v>30</c:v>
                </c:pt>
              </c:numCache>
            </c:numRef>
          </c:cat>
          <c:val>
            <c:numRef>
              <c:f>'★★18.●の動向（観光入込客・宿泊）グラフ _P58'!$L$9:$S$9</c:f>
              <c:numCache>
                <c:formatCode>#,##0.0,;[Red]\-#,##0.0,</c:formatCode>
                <c:ptCount val="8"/>
                <c:pt idx="0">
                  <c:v>7231800</c:v>
                </c:pt>
                <c:pt idx="1">
                  <c:v>7089180</c:v>
                </c:pt>
                <c:pt idx="2">
                  <c:v>7057610</c:v>
                </c:pt>
                <c:pt idx="3">
                  <c:v>6869150</c:v>
                </c:pt>
                <c:pt idx="4">
                  <c:v>7130560</c:v>
                </c:pt>
                <c:pt idx="5">
                  <c:v>7275189.9999999991</c:v>
                </c:pt>
                <c:pt idx="6">
                  <c:v>7898555</c:v>
                </c:pt>
                <c:pt idx="7">
                  <c:v>8053170</c:v>
                </c:pt>
              </c:numCache>
            </c:numRef>
          </c:val>
          <c:smooth val="0"/>
          <c:extLst>
            <c:ext xmlns:c16="http://schemas.microsoft.com/office/drawing/2014/chart" uri="{C3380CC4-5D6E-409C-BE32-E72D297353CC}">
              <c16:uniqueId val="{00000003-AA71-4A71-AC0B-A4AFA0716A71}"/>
            </c:ext>
          </c:extLst>
        </c:ser>
        <c:dLbls>
          <c:showLegendKey val="0"/>
          <c:showVal val="0"/>
          <c:showCatName val="0"/>
          <c:showSerName val="0"/>
          <c:showPercent val="0"/>
          <c:showBubbleSize val="0"/>
        </c:dLbls>
        <c:marker val="1"/>
        <c:smooth val="0"/>
        <c:axId val="859010607"/>
        <c:axId val="816796655"/>
      </c:lineChart>
      <c:catAx>
        <c:axId val="859010607"/>
        <c:scaling>
          <c:orientation val="minMax"/>
        </c:scaling>
        <c:delete val="0"/>
        <c:axPos val="b"/>
        <c:numFmt formatCode="&quot;H&quot;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07843137254902E-2"/>
          <c:y val="0.10000833333333334"/>
          <c:w val="0.85802298474945538"/>
          <c:h val="0.80978311965811967"/>
        </c:manualLayout>
      </c:layout>
      <c:barChart>
        <c:barDir val="col"/>
        <c:grouping val="stacked"/>
        <c:varyColors val="0"/>
        <c:ser>
          <c:idx val="2"/>
          <c:order val="0"/>
          <c:tx>
            <c:strRef>
              <c:f>'【本】5.教育旅行（地域別推移）_P47'!$S$8</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dLbl>
              <c:idx val="1"/>
              <c:layout>
                <c:manualLayout>
                  <c:x val="1.70100638413144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'【本】5.教育旅行（地域別推移）_P47'!$T$8:$W$8</c:f>
              <c:numCache>
                <c:formatCode>#,##0_);[Red]\(#,##0\)</c:formatCode>
                <c:ptCount val="4"/>
                <c:pt idx="0">
                  <c:v>9258</c:v>
                </c:pt>
                <c:pt idx="1">
                  <c:v>2198</c:v>
                </c:pt>
                <c:pt idx="2">
                  <c:v>1193</c:v>
                </c:pt>
              </c:numCache>
            </c:numRef>
          </c:val>
          <c:extLst>
            <c:ext xmlns:c16="http://schemas.microsoft.com/office/drawing/2014/chart" uri="{C3380CC4-5D6E-409C-BE32-E72D297353CC}">
              <c16:uniqueId val="{00000000-A5ED-4A99-9826-57E0BAB50AAF}"/>
            </c:ext>
          </c:extLst>
        </c:ser>
        <c:ser>
          <c:idx val="3"/>
          <c:order val="1"/>
          <c:tx>
            <c:strRef>
              <c:f>'【本】5.教育旅行（地域別推移）_P47'!$S$9</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1"/>
              <c:layout>
                <c:manualLayout>
                  <c:x val="-1.8427569161423945E-2"/>
                  <c:y val="-9.94135643457435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'【本】5.教育旅行（地域別推移）_P47'!$T$9:$W$9</c:f>
              <c:numCache>
                <c:formatCode>#,##0_);[Red]\(#,##0\)</c:formatCode>
                <c:ptCount val="4"/>
                <c:pt idx="0">
                  <c:v>50882</c:v>
                </c:pt>
                <c:pt idx="1">
                  <c:v>2532</c:v>
                </c:pt>
                <c:pt idx="2">
                  <c:v>8364</c:v>
                </c:pt>
              </c:numCache>
            </c:numRef>
          </c:val>
          <c:extLst>
            <c:ext xmlns:c16="http://schemas.microsoft.com/office/drawing/2014/chart" uri="{C3380CC4-5D6E-409C-BE32-E72D297353CC}">
              <c16:uniqueId val="{00000001-A5ED-4A99-9826-57E0BAB50AAF}"/>
            </c:ext>
          </c:extLst>
        </c:ser>
        <c:ser>
          <c:idx val="4"/>
          <c:order val="2"/>
          <c:tx>
            <c:strRef>
              <c:f>'【本】5.教育旅行（地域別推移）_P47'!$S$10</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1"/>
              <c:layout>
                <c:manualLayout>
                  <c:x val="1.7010063841314409E-2"/>
                  <c:y val="-9.94135643457435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5ED-4A99-9826-57E0BAB50AAF}"/>
                </c:ext>
              </c:extLst>
            </c:dLbl>
            <c:dLbl>
              <c:idx val="2"/>
              <c:layout>
                <c:manualLayout>
                  <c:x val="-1.0394918931146057E-16"/>
                  <c:y val="8.1339310456136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'【本】5.教育旅行（地域別推移）_P47'!$T$10:$W$10</c:f>
              <c:numCache>
                <c:formatCode>#,##0_);[Red]\(#,##0\)</c:formatCode>
                <c:ptCount val="4"/>
                <c:pt idx="0">
                  <c:v>3255</c:v>
                </c:pt>
                <c:pt idx="1">
                  <c:v>1473</c:v>
                </c:pt>
                <c:pt idx="2">
                  <c:v>1586</c:v>
                </c:pt>
              </c:numCache>
            </c:numRef>
          </c:val>
          <c:extLst>
            <c:ext xmlns:c16="http://schemas.microsoft.com/office/drawing/2014/chart" uri="{C3380CC4-5D6E-409C-BE32-E72D297353CC}">
              <c16:uniqueId val="{00000002-A5ED-4A99-9826-57E0BAB50AAF}"/>
            </c:ext>
          </c:extLst>
        </c:ser>
        <c:ser>
          <c:idx val="5"/>
          <c:order val="3"/>
          <c:tx>
            <c:strRef>
              <c:f>'【本】5.教育旅行（地域別推移）_P47'!$S$11</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dLbl>
              <c:idx val="1"/>
              <c:layout>
                <c:manualLayout>
                  <c:x val="-1.8427569161423945E-2"/>
                  <c:y val="-1.988271286914871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'【本】5.教育旅行（地域別推移）_P47'!$T$11:$W$11</c:f>
              <c:numCache>
                <c:formatCode>#,##0_);[Red]\(#,##0\)</c:formatCode>
                <c:ptCount val="4"/>
                <c:pt idx="0">
                  <c:v>6125</c:v>
                </c:pt>
                <c:pt idx="1">
                  <c:v>3125</c:v>
                </c:pt>
                <c:pt idx="2">
                  <c:v>3490</c:v>
                </c:pt>
              </c:numCache>
            </c:numRef>
          </c:val>
          <c:extLst>
            <c:ext xmlns:c16="http://schemas.microsoft.com/office/drawing/2014/chart" uri="{C3380CC4-5D6E-409C-BE32-E72D297353CC}">
              <c16:uniqueId val="{00000003-A5ED-4A99-9826-57E0BAB50AAF}"/>
            </c:ext>
          </c:extLst>
        </c:ser>
        <c:ser>
          <c:idx val="6"/>
          <c:order val="4"/>
          <c:tx>
            <c:strRef>
              <c:f>'【本】5.教育旅行（地域別推移）_P47'!$S$12</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'【本】5.教育旅行（地域別推移）_P47'!$T$12:$W$12</c:f>
              <c:numCache>
                <c:formatCode>#,##0_);[Red]\(#,##0\)</c:formatCode>
                <c:ptCount val="4"/>
                <c:pt idx="0">
                  <c:v>22205</c:v>
                </c:pt>
                <c:pt idx="1">
                  <c:v>17580</c:v>
                </c:pt>
                <c:pt idx="2">
                  <c:v>13070</c:v>
                </c:pt>
              </c:numCache>
            </c:numRef>
          </c:val>
          <c:extLst>
            <c:ext xmlns:c16="http://schemas.microsoft.com/office/drawing/2014/chart" uri="{C3380CC4-5D6E-409C-BE32-E72D297353CC}">
              <c16:uniqueId val="{00000004-A5ED-4A99-9826-57E0BAB50AAF}"/>
            </c:ext>
          </c:extLst>
        </c:ser>
        <c:ser>
          <c:idx val="7"/>
          <c:order val="5"/>
          <c:tx>
            <c:strRef>
              <c:f>'【本】5.教育旅行（地域別推移）_P47'!$S$13</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dLbl>
              <c:idx val="2"/>
              <c:layout>
                <c:manualLayout>
                  <c:x val="-1.0394918931146057E-16"/>
                  <c:y val="8.1339310456136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'【本】5.教育旅行（地域別推移）_P47'!$T$13:$W$13</c:f>
              <c:numCache>
                <c:formatCode>#,##0_);[Red]\(#,##0\)</c:formatCode>
                <c:ptCount val="4"/>
                <c:pt idx="0">
                  <c:v>9570</c:v>
                </c:pt>
                <c:pt idx="1">
                  <c:v>5909</c:v>
                </c:pt>
                <c:pt idx="2">
                  <c:v>1678</c:v>
                </c:pt>
              </c:numCache>
            </c:numRef>
          </c:val>
          <c:extLst>
            <c:ext xmlns:c16="http://schemas.microsoft.com/office/drawing/2014/chart" uri="{C3380CC4-5D6E-409C-BE32-E72D297353CC}">
              <c16:uniqueId val="{00000005-A5ED-4A99-9826-57E0BAB50AAF}"/>
            </c:ext>
          </c:extLst>
        </c:ser>
        <c:ser>
          <c:idx val="8"/>
          <c:order val="6"/>
          <c:tx>
            <c:strRef>
              <c:f>'【本】5.教育旅行（地域別推移）_P47'!$S$14</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'【本】5.教育旅行（地域別推移）_P47'!$T$14:$W$14</c:f>
              <c:numCache>
                <c:formatCode>#,##0_);[Red]\(#,##0\)</c:formatCode>
                <c:ptCount val="4"/>
                <c:pt idx="0">
                  <c:v>307</c:v>
                </c:pt>
                <c:pt idx="1">
                  <c:v>86</c:v>
                </c:pt>
                <c:pt idx="2">
                  <c:v>13</c:v>
                </c:pt>
              </c:numCache>
            </c:numRef>
          </c:val>
          <c:extLst>
            <c:ext xmlns:c16="http://schemas.microsoft.com/office/drawing/2014/chart" uri="{C3380CC4-5D6E-409C-BE32-E72D297353CC}">
              <c16:uniqueId val="{00000006-A5ED-4A99-9826-57E0BAB50AAF}"/>
            </c:ext>
          </c:extLst>
        </c:ser>
        <c:ser>
          <c:idx val="9"/>
          <c:order val="7"/>
          <c:tx>
            <c:strRef>
              <c:f>'【本】5.教育旅行（地域別推移）_P47'!$S$15</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5ED-4A99-9826-57E0BAB50AAF}"/>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'【本】5.教育旅行（地域別推移）_P47'!$T$15:$W$15</c:f>
              <c:numCache>
                <c:formatCode>#,##0_);[Red]\(#,##0\)</c:formatCode>
                <c:ptCount val="4"/>
                <c:pt idx="0">
                  <c:v>3294</c:v>
                </c:pt>
                <c:pt idx="1">
                  <c:v>767</c:v>
                </c:pt>
                <c:pt idx="2">
                  <c:v>2359</c:v>
                </c:pt>
              </c:numCache>
            </c:numRef>
          </c:val>
          <c:extLst>
            <c:ext xmlns:c16="http://schemas.microsoft.com/office/drawing/2014/chart" uri="{C3380CC4-5D6E-409C-BE32-E72D297353CC}">
              <c16:uniqueId val="{00000007-A5ED-4A99-9826-57E0BAB50AAF}"/>
            </c:ext>
          </c:extLst>
        </c:ser>
        <c:ser>
          <c:idx val="10"/>
          <c:order val="8"/>
          <c:tx>
            <c:strRef>
              <c:f>'【本】5.教育旅行（地域別推移）_P47'!$S$16</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'【本】5.教育旅行（地域別推移）_P47'!$T$16:$W$16</c:f>
              <c:numCache>
                <c:formatCode>#,##0_);[Red]\(#,##0\)</c:formatCode>
                <c:ptCount val="4"/>
                <c:pt idx="0">
                  <c:v>1322</c:v>
                </c:pt>
                <c:pt idx="1">
                  <c:v>914</c:v>
                </c:pt>
                <c:pt idx="2">
                  <c:v>1086</c:v>
                </c:pt>
              </c:numCache>
            </c:numRef>
          </c:val>
          <c:extLst>
            <c:ext xmlns:c16="http://schemas.microsoft.com/office/drawing/2014/chart" uri="{C3380CC4-5D6E-409C-BE32-E72D297353CC}">
              <c16:uniqueId val="{00000008-A5ED-4A99-9826-57E0BAB50AAF}"/>
            </c:ext>
          </c:extLst>
        </c:ser>
        <c:ser>
          <c:idx val="11"/>
          <c:order val="9"/>
          <c:tx>
            <c:strRef>
              <c:f>'【本】5.教育旅行（地域別推移）_P47'!$S$17</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'【本】5.教育旅行（地域別推移）_P47'!$T$17:$W$17</c:f>
              <c:numCache>
                <c:formatCode>#,##0_);[Red]\(#,##0\)</c:formatCode>
                <c:ptCount val="4"/>
                <c:pt idx="0">
                  <c:v>0</c:v>
                </c:pt>
                <c:pt idx="1">
                  <c:v>0</c:v>
                </c:pt>
                <c:pt idx="2">
                  <c:v>0</c:v>
                </c:pt>
              </c:numCache>
            </c:numRef>
          </c:val>
          <c:extLst>
            <c:ext xmlns:c16="http://schemas.microsoft.com/office/drawing/2014/chart" uri="{C3380CC4-5D6E-409C-BE32-E72D297353CC}">
              <c16:uniqueId val="{00000009-A5ED-4A99-9826-57E0BAB50AAF}"/>
            </c:ext>
          </c:extLst>
        </c:ser>
        <c:ser>
          <c:idx val="12"/>
          <c:order val="10"/>
          <c:tx>
            <c:strRef>
              <c:f>'【本】5.教育旅行（地域別推移）_P47'!$S$18</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'【本】5.教育旅行（地域別推移）_P47'!$T$18:$W$18</c:f>
              <c:numCache>
                <c:formatCode>#,##0_);[Red]\(#,##0\)</c:formatCode>
                <c:ptCount val="4"/>
                <c:pt idx="0">
                  <c:v>35</c:v>
                </c:pt>
                <c:pt idx="1">
                  <c:v>0</c:v>
                </c:pt>
                <c:pt idx="2">
                  <c:v>0</c:v>
                </c:pt>
              </c:numCache>
            </c:numRef>
          </c:val>
          <c:extLst>
            <c:ext xmlns:c16="http://schemas.microsoft.com/office/drawing/2014/chart" uri="{C3380CC4-5D6E-409C-BE32-E72D297353CC}">
              <c16:uniqueId val="{0000000A-A5ED-4A99-9826-57E0BAB50AAF}"/>
            </c:ext>
          </c:extLst>
        </c:ser>
        <c:ser>
          <c:idx val="1"/>
          <c:order val="12"/>
          <c:tx>
            <c:strRef>
              <c:f>'【本】5.教育旅行（地域別推移）_P47'!$S$19</c:f>
              <c:strCache>
                <c:ptCount val="1"/>
                <c:pt idx="0">
                  <c:v>熊本市</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'【本】5.教育旅行（地域別推移）_P47'!$T$19:$X$19</c:f>
              <c:numCache>
                <c:formatCode>#,##0_);[Red]\(#,##0\)</c:formatCode>
                <c:ptCount val="5"/>
                <c:pt idx="3">
                  <c:v>3821</c:v>
                </c:pt>
                <c:pt idx="4">
                  <c:v>4058</c:v>
                </c:pt>
              </c:numCache>
            </c:numRef>
          </c:val>
          <c:extLst>
            <c:ext xmlns:c16="http://schemas.microsoft.com/office/drawing/2014/chart" uri="{C3380CC4-5D6E-409C-BE32-E72D297353CC}">
              <c16:uniqueId val="{0000000B-A5ED-4A99-9826-57E0BAB50AAF}"/>
            </c:ext>
          </c:extLst>
        </c:ser>
        <c:ser>
          <c:idx val="13"/>
          <c:order val="13"/>
          <c:tx>
            <c:strRef>
              <c:f>'【本】5.教育旅行（地域別推移）_P47'!$S$20</c:f>
              <c:strCache>
                <c:ptCount val="1"/>
                <c:pt idx="0">
                  <c:v>阿蘇地域</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'【本】5.教育旅行（地域別推移）_P47'!$T$20:$X$20</c:f>
              <c:numCache>
                <c:formatCode>#,##0_);[Red]\(#,##0\)</c:formatCode>
                <c:ptCount val="5"/>
                <c:pt idx="3">
                  <c:v>9539</c:v>
                </c:pt>
                <c:pt idx="4">
                  <c:v>12610</c:v>
                </c:pt>
              </c:numCache>
            </c:numRef>
          </c:val>
          <c:extLst>
            <c:ext xmlns:c16="http://schemas.microsoft.com/office/drawing/2014/chart" uri="{C3380CC4-5D6E-409C-BE32-E72D297353CC}">
              <c16:uniqueId val="{0000000C-A5ED-4A99-9826-57E0BAB50AAF}"/>
            </c:ext>
          </c:extLst>
        </c:ser>
        <c:ser>
          <c:idx val="14"/>
          <c:order val="14"/>
          <c:tx>
            <c:strRef>
              <c:f>'【本】5.教育旅行（地域別推移）_P47'!$S$21</c:f>
              <c:strCache>
                <c:ptCount val="1"/>
                <c:pt idx="0">
                  <c:v>天草地域</c:v>
                </c:pt>
              </c:strCache>
            </c:strRef>
          </c:tx>
          <c:spPr>
            <a:solidFill>
              <a:srgbClr val="44546A">
                <a:lumMod val="40000"/>
                <a:lumOff val="60000"/>
              </a:srgb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'【本】5.教育旅行（地域別推移）_P47'!$T$21:$X$21</c:f>
              <c:numCache>
                <c:formatCode>#,##0_);[Red]\(#,##0\)</c:formatCode>
                <c:ptCount val="5"/>
                <c:pt idx="3">
                  <c:v>812</c:v>
                </c:pt>
                <c:pt idx="4">
                  <c:v>13</c:v>
                </c:pt>
              </c:numCache>
            </c:numRef>
          </c:val>
          <c:extLst>
            <c:ext xmlns:c16="http://schemas.microsoft.com/office/drawing/2014/chart" uri="{C3380CC4-5D6E-409C-BE32-E72D297353CC}">
              <c16:uniqueId val="{0000000D-A5ED-4A99-9826-57E0BAB50AAF}"/>
            </c:ext>
          </c:extLst>
        </c:ser>
        <c:ser>
          <c:idx val="15"/>
          <c:order val="15"/>
          <c:tx>
            <c:strRef>
              <c:f>'【本】5.教育旅行（地域別推移）_P47'!$S$22</c:f>
              <c:strCache>
                <c:ptCount val="1"/>
                <c:pt idx="0">
                  <c:v>山鹿市</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3"/>
              <c:layout>
                <c:manualLayout>
                  <c:x val="-1.0394918931146057E-16"/>
                  <c:y val="-9.94135643457435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5ED-4A99-9826-57E0BAB50AAF}"/>
                </c:ext>
              </c:extLst>
            </c:dLbl>
            <c:dLbl>
              <c:idx val="9"/>
              <c:layout>
                <c:manualLayout>
                  <c:x val="1.4901249886333969E-3"/>
                  <c:y val="2.6821813610782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'【本】5.教育旅行（地域別推移）_P47'!$T$22:$X$22</c:f>
              <c:numCache>
                <c:formatCode>#,##0_);[Red]\(#,##0\)</c:formatCode>
                <c:ptCount val="5"/>
                <c:pt idx="3">
                  <c:v>1935</c:v>
                </c:pt>
                <c:pt idx="4">
                  <c:v>1401</c:v>
                </c:pt>
              </c:numCache>
            </c:numRef>
          </c:val>
          <c:extLst>
            <c:ext xmlns:c16="http://schemas.microsoft.com/office/drawing/2014/chart" uri="{C3380CC4-5D6E-409C-BE32-E72D297353CC}">
              <c16:uniqueId val="{0000000F-A5ED-4A99-9826-57E0BAB50AAF}"/>
            </c:ext>
          </c:extLst>
        </c:ser>
        <c:ser>
          <c:idx val="16"/>
          <c:order val="16"/>
          <c:tx>
            <c:strRef>
              <c:f>'【本】5.教育旅行（地域別推移）_P47'!$S$23</c:f>
              <c:strCache>
                <c:ptCount val="1"/>
                <c:pt idx="0">
                  <c:v>荒尾・玉名地域</c:v>
                </c:pt>
              </c:strCache>
            </c:strRef>
          </c:tx>
          <c:spPr>
            <a:solidFill>
              <a:sysClr val="window" lastClr="FFFFFF">
                <a:lumMod val="8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'【本】5.教育旅行（地域別推移）_P47'!$T$23:$X$23</c:f>
              <c:numCache>
                <c:formatCode>#,##0_);[Red]\(#,##0\)</c:formatCode>
                <c:ptCount val="5"/>
                <c:pt idx="3">
                  <c:v>13900</c:v>
                </c:pt>
                <c:pt idx="4">
                  <c:v>16787</c:v>
                </c:pt>
              </c:numCache>
            </c:numRef>
          </c:val>
          <c:extLst>
            <c:ext xmlns:c16="http://schemas.microsoft.com/office/drawing/2014/chart" uri="{C3380CC4-5D6E-409C-BE32-E72D297353CC}">
              <c16:uniqueId val="{00000010-A5ED-4A99-9826-57E0BAB50AAF}"/>
            </c:ext>
          </c:extLst>
        </c:ser>
        <c:ser>
          <c:idx val="17"/>
          <c:order val="17"/>
          <c:tx>
            <c:strRef>
              <c:f>'【本】5.教育旅行（地域別推移）_P47'!$S$24</c:f>
              <c:strCache>
                <c:ptCount val="1"/>
                <c:pt idx="0">
                  <c:v>菊池地域</c:v>
                </c:pt>
              </c:strCache>
            </c:strRef>
          </c:tx>
          <c:spPr>
            <a:solidFill>
              <a:sysClr val="window" lastClr="FFFFFF">
                <a:lumMod val="75000"/>
              </a:sysClr>
            </a:solidFill>
            <a:ln w="9525" cap="flat" cmpd="sng" algn="ctr">
              <a:solidFill>
                <a:schemeClr val="lt1">
                  <a:alpha val="50000"/>
                </a:schemeClr>
              </a:solidFill>
              <a:roun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B-A5ED-4A99-9826-57E0BAB50AAF}"/>
                </c:ext>
              </c:extLst>
            </c:dLbl>
            <c:dLbl>
              <c:idx val="4"/>
              <c:delete val="1"/>
              <c:extLst>
                <c:ext xmlns:c15="http://schemas.microsoft.com/office/drawing/2012/chart" uri="{CE6537A1-D6FC-4f65-9D91-7224C49458BB}"/>
                <c:ext xmlns:c16="http://schemas.microsoft.com/office/drawing/2014/chart" uri="{C3380CC4-5D6E-409C-BE32-E72D297353CC}">
                  <c16:uniqueId val="{0000001C-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'【本】5.教育旅行（地域別推移）_P47'!$T$24:$X$24</c:f>
              <c:numCache>
                <c:formatCode>#,##0_);[Red]\(#,##0\)</c:formatCode>
                <c:ptCount val="5"/>
                <c:pt idx="3">
                  <c:v>495</c:v>
                </c:pt>
                <c:pt idx="4">
                  <c:v>540</c:v>
                </c:pt>
              </c:numCache>
            </c:numRef>
          </c:val>
          <c:extLst>
            <c:ext xmlns:c16="http://schemas.microsoft.com/office/drawing/2014/chart" uri="{C3380CC4-5D6E-409C-BE32-E72D297353CC}">
              <c16:uniqueId val="{00000011-A5ED-4A99-9826-57E0BAB50AAF}"/>
            </c:ext>
          </c:extLst>
        </c:ser>
        <c:ser>
          <c:idx val="18"/>
          <c:order val="18"/>
          <c:tx>
            <c:strRef>
              <c:f>'【本】5.教育旅行（地域別推移）_P47'!$S$25</c:f>
              <c:strCache>
                <c:ptCount val="1"/>
                <c:pt idx="0">
                  <c:v>八代地域</c:v>
                </c:pt>
              </c:strCache>
            </c:strRef>
          </c:tx>
          <c:spPr>
            <a:solidFill>
              <a:sysClr val="window" lastClr="FFFFFF">
                <a:lumMod val="65000"/>
              </a:sys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'【本】5.教育旅行（地域別推移）_P47'!$T$25:$X$25</c:f>
              <c:numCache>
                <c:formatCode>#,##0_);[Red]\(#,##0\)</c:formatCode>
                <c:ptCount val="5"/>
                <c:pt idx="3">
                  <c:v>103</c:v>
                </c:pt>
                <c:pt idx="4">
                  <c:v>0</c:v>
                </c:pt>
              </c:numCache>
            </c:numRef>
          </c:val>
          <c:extLst>
            <c:ext xmlns:c16="http://schemas.microsoft.com/office/drawing/2014/chart" uri="{C3380CC4-5D6E-409C-BE32-E72D297353CC}">
              <c16:uniqueId val="{00000012-A5ED-4A99-9826-57E0BAB50AAF}"/>
            </c:ext>
          </c:extLst>
        </c:ser>
        <c:ser>
          <c:idx val="19"/>
          <c:order val="19"/>
          <c:tx>
            <c:strRef>
              <c:f>'【本】5.教育旅行（地域別推移）_P47'!$S$26</c:f>
              <c:strCache>
                <c:ptCount val="1"/>
                <c:pt idx="0">
                  <c:v>人吉・球磨地域</c:v>
                </c:pt>
              </c:strCache>
            </c:strRef>
          </c:tx>
          <c:spPr>
            <a:solidFill>
              <a:srgbClr val="FF5050"/>
            </a:solidFill>
            <a:ln w="9525" cap="flat" cmpd="sng" algn="ctr">
              <a:solidFill>
                <a:schemeClr val="lt1">
                  <a:alpha val="50000"/>
                </a:schemeClr>
              </a:solidFill>
              <a:round/>
            </a:ln>
            <a:effectLst/>
          </c:spPr>
          <c:invertIfNegative val="0"/>
          <c:dLbls>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5ED-4A99-9826-57E0BAB50AA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'【本】5.教育旅行（地域別推移）_P47'!$T$7:$X$7</c:f>
              <c:strCache>
                <c:ptCount val="5"/>
                <c:pt idx="0">
                  <c:v>H27</c:v>
                </c:pt>
                <c:pt idx="1">
                  <c:v>H28</c:v>
                </c:pt>
                <c:pt idx="2">
                  <c:v>H29</c:v>
                </c:pt>
                <c:pt idx="3">
                  <c:v>H30</c:v>
                </c:pt>
                <c:pt idx="4">
                  <c:v>H31・R1</c:v>
                </c:pt>
              </c:strCache>
            </c:strRef>
          </c:cat>
          <c:val>
            <c:numRef>
              <c:f>'【本】5.教育旅行（地域別推移）_P47'!$T$26:$X$26</c:f>
              <c:numCache>
                <c:formatCode>#,##0_);[Red]\(#,##0\)</c:formatCode>
                <c:ptCount val="5"/>
                <c:pt idx="3">
                  <c:v>2391</c:v>
                </c:pt>
                <c:pt idx="4">
                  <c:v>832</c:v>
                </c:pt>
              </c:numCache>
            </c:numRef>
          </c:val>
          <c:extLst>
            <c:ext xmlns:c16="http://schemas.microsoft.com/office/drawing/2014/chart" uri="{C3380CC4-5D6E-409C-BE32-E72D297353CC}">
              <c16:uniqueId val="{00000013-A5ED-4A99-9826-57E0BAB50AAF}"/>
            </c:ext>
          </c:extLst>
        </c:ser>
        <c:ser>
          <c:idx val="20"/>
          <c:order val="20"/>
          <c:tx>
            <c:strRef>
              <c:f>'【本】5.教育旅行（地域別推移）_P47'!$S$27</c:f>
              <c:strCache>
                <c:ptCount val="1"/>
                <c:pt idx="0">
                  <c:v>水俣・芦北地域</c:v>
                </c:pt>
              </c:strCache>
            </c:strRef>
          </c:tx>
          <c:spPr>
            <a:solidFill>
              <a:srgbClr val="FF5050">
                <a:lumMod val="60000"/>
                <a:lumOff val="40000"/>
              </a:srgb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'【本】5.教育旅行（地域別推移）_P47'!$T$27:$X$27</c:f>
              <c:numCache>
                <c:formatCode>#,##0_);[Red]\(#,##0\)</c:formatCode>
                <c:ptCount val="5"/>
                <c:pt idx="3">
                  <c:v>1690</c:v>
                </c:pt>
                <c:pt idx="4">
                  <c:v>1164</c:v>
                </c:pt>
              </c:numCache>
            </c:numRef>
          </c:val>
          <c:extLst>
            <c:ext xmlns:c16="http://schemas.microsoft.com/office/drawing/2014/chart" uri="{C3380CC4-5D6E-409C-BE32-E72D297353CC}">
              <c16:uniqueId val="{00000014-A5ED-4A99-9826-57E0BAB50AAF}"/>
            </c:ext>
          </c:extLst>
        </c:ser>
        <c:ser>
          <c:idx val="21"/>
          <c:order val="21"/>
          <c:tx>
            <c:strRef>
              <c:f>'【本】5.教育旅行（地域別推移）_P47'!$S$28</c:f>
              <c:strCache>
                <c:ptCount val="1"/>
                <c:pt idx="0">
                  <c:v>宇城地域</c:v>
                </c:pt>
              </c:strCache>
            </c:strRef>
          </c:tx>
          <c:spPr>
            <a:solidFill>
              <a:srgbClr val="FF5050">
                <a:lumMod val="40000"/>
                <a:lumOff val="60000"/>
              </a:srgb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'【本】5.教育旅行（地域別推移）_P47'!$T$28:$X$28</c:f>
              <c:numCache>
                <c:formatCode>#,##0_);[Red]\(#,##0\)</c:formatCode>
                <c:ptCount val="5"/>
                <c:pt idx="3">
                  <c:v>0</c:v>
                </c:pt>
                <c:pt idx="4">
                  <c:v>0</c:v>
                </c:pt>
              </c:numCache>
            </c:numRef>
          </c:val>
          <c:extLst>
            <c:ext xmlns:c16="http://schemas.microsoft.com/office/drawing/2014/chart" uri="{C3380CC4-5D6E-409C-BE32-E72D297353CC}">
              <c16:uniqueId val="{00000015-A5ED-4A99-9826-57E0BAB50AAF}"/>
            </c:ext>
          </c:extLst>
        </c:ser>
        <c:ser>
          <c:idx val="22"/>
          <c:order val="22"/>
          <c:tx>
            <c:strRef>
              <c:f>'【本】5.教育旅行（地域別推移）_P47'!$S$29</c:f>
              <c:strCache>
                <c:ptCount val="1"/>
                <c:pt idx="0">
                  <c:v>上益城地域</c:v>
                </c:pt>
              </c:strCache>
            </c:strRef>
          </c:tx>
          <c:spPr>
            <a:solidFill>
              <a:srgbClr val="FF5050">
                <a:lumMod val="20000"/>
                <a:lumOff val="80000"/>
              </a:srgbClr>
            </a:solidFill>
            <a:ln w="9525" cap="flat" cmpd="sng" algn="ctr">
              <a:solidFill>
                <a:schemeClr val="lt1">
                  <a:alpha val="50000"/>
                </a:schemeClr>
              </a:solidFill>
              <a:round/>
            </a:ln>
            <a:effectLst/>
          </c:spPr>
          <c:invertIfNegative val="0"/>
          <c:cat>
            <c:strRef>
              <c:f>'【本】5.教育旅行（地域別推移）_P47'!$T$7:$X$7</c:f>
              <c:strCache>
                <c:ptCount val="5"/>
                <c:pt idx="0">
                  <c:v>H27</c:v>
                </c:pt>
                <c:pt idx="1">
                  <c:v>H28</c:v>
                </c:pt>
                <c:pt idx="2">
                  <c:v>H29</c:v>
                </c:pt>
                <c:pt idx="3">
                  <c:v>H30</c:v>
                </c:pt>
                <c:pt idx="4">
                  <c:v>H31・R1</c:v>
                </c:pt>
              </c:strCache>
            </c:strRef>
          </c:cat>
          <c:val>
            <c:numRef>
              <c:f>'【本】5.教育旅行（地域別推移）_P47'!$T$29:$X$29</c:f>
              <c:numCache>
                <c:formatCode>#,##0_);[Red]\(#,##0\)</c:formatCode>
                <c:ptCount val="5"/>
                <c:pt idx="3">
                  <c:v>0</c:v>
                </c:pt>
                <c:pt idx="4">
                  <c:v>0</c:v>
                </c:pt>
              </c:numCache>
            </c:numRef>
          </c:val>
          <c:extLst>
            <c:ext xmlns:c16="http://schemas.microsoft.com/office/drawing/2014/chart" uri="{C3380CC4-5D6E-409C-BE32-E72D297353CC}">
              <c16:uniqueId val="{00000016-A5ED-4A99-9826-57E0BAB50AAF}"/>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'【本】5.教育旅行（地域別推移）_P47'!$S$30</c:f>
              <c:strCache>
                <c:ptCount val="1"/>
                <c:pt idx="0">
                  <c:v>計</c:v>
                </c:pt>
              </c:strCache>
            </c:strRef>
          </c:tx>
          <c:spPr>
            <a:ln w="31750" cap="rnd">
              <a:noFill/>
              <a:round/>
            </a:ln>
            <a:effectLst/>
          </c:spPr>
          <c:marker>
            <c:symbol val="none"/>
          </c:marker>
          <c:dLbls>
            <c:dLbl>
              <c:idx val="0"/>
              <c:layout>
                <c:manualLayout>
                  <c:x val="-4.3296569487354497E-2"/>
                  <c:y val="-1.6977225851437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5ED-4A99-9826-57E0BAB50AA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'【本】5.教育旅行（地域別推移）_P47'!$T$7:$W$7</c:f>
              <c:strCache>
                <c:ptCount val="4"/>
                <c:pt idx="0">
                  <c:v>H27</c:v>
                </c:pt>
                <c:pt idx="1">
                  <c:v>H28</c:v>
                </c:pt>
                <c:pt idx="2">
                  <c:v>H29</c:v>
                </c:pt>
                <c:pt idx="3">
                  <c:v>H30</c:v>
                </c:pt>
              </c:strCache>
            </c:strRef>
          </c:cat>
          <c:val>
            <c:numRef>
              <c:f>'【本】5.教育旅行（地域別推移）_P47'!$T$30:$X$30</c:f>
              <c:numCache>
                <c:formatCode>#,##0_);[Red]\(#,##0\)</c:formatCode>
                <c:ptCount val="5"/>
                <c:pt idx="0">
                  <c:v>106253</c:v>
                </c:pt>
                <c:pt idx="1">
                  <c:v>34584</c:v>
                </c:pt>
                <c:pt idx="2">
                  <c:v>32839</c:v>
                </c:pt>
                <c:pt idx="3">
                  <c:v>34686</c:v>
                </c:pt>
                <c:pt idx="4">
                  <c:v>37405</c:v>
                </c:pt>
              </c:numCache>
            </c:numRef>
          </c:val>
          <c:smooth val="0"/>
          <c:extLst>
            <c:ext xmlns:c16="http://schemas.microsoft.com/office/drawing/2014/chart" uri="{C3380CC4-5D6E-409C-BE32-E72D297353CC}">
              <c16:uniqueId val="{00000018-A5ED-4A99-9826-57E0BAB50AAF}"/>
            </c:ext>
          </c:extLst>
        </c:ser>
        <c:dLbls>
          <c:showLegendKey val="0"/>
          <c:showVal val="0"/>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人 ）</a:t>
                </a:r>
              </a:p>
            </c:rich>
          </c:tx>
          <c:layout>
            <c:manualLayout>
              <c:xMode val="edge"/>
              <c:yMode val="edge"/>
              <c:x val="3.753823529411765E-2"/>
              <c:y val="2.5323076923076924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_);[Red]\(#,##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85000"/>
              </a:schemeClr>
            </a:solidFill>
            <a:ln>
              <a:noFill/>
            </a:ln>
            <a:effectLst/>
          </c:spPr>
          <c:invertIfNegative val="0"/>
          <c:dPt>
            <c:idx val="9"/>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01-ABDA-4F05-B0D0-18EDEFF22C3C}"/>
              </c:ext>
            </c:extLst>
          </c:dPt>
          <c:dPt>
            <c:idx val="10"/>
            <c:invertIfNegative val="0"/>
            <c:bubble3D val="0"/>
            <c:spPr>
              <a:solidFill>
                <a:schemeClr val="bg1">
                  <a:lumMod val="85000"/>
                </a:schemeClr>
              </a:solidFill>
              <a:ln>
                <a:noFill/>
              </a:ln>
              <a:effectLst/>
            </c:spPr>
            <c:extLst>
              <c:ext xmlns:c16="http://schemas.microsoft.com/office/drawing/2014/chart" uri="{C3380CC4-5D6E-409C-BE32-E72D297353CC}">
                <c16:uniqueId val="{00000003-ABDA-4F05-B0D0-18EDEFF22C3C}"/>
              </c:ext>
            </c:extLst>
          </c:dPt>
          <c:dPt>
            <c:idx val="19"/>
            <c:invertIfNegative val="0"/>
            <c:bubble3D val="0"/>
            <c:spPr>
              <a:solidFill>
                <a:schemeClr val="bg1">
                  <a:lumMod val="85000"/>
                </a:schemeClr>
              </a:solidFill>
              <a:ln>
                <a:noFill/>
              </a:ln>
              <a:effectLst/>
            </c:spPr>
            <c:extLst>
              <c:ext xmlns:c16="http://schemas.microsoft.com/office/drawing/2014/chart" uri="{C3380CC4-5D6E-409C-BE32-E72D297353CC}">
                <c16:uniqueId val="{00000005-ABDA-4F05-B0D0-18EDEFF22C3C}"/>
              </c:ext>
            </c:extLst>
          </c:dPt>
          <c:dPt>
            <c:idx val="20"/>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07-ABDA-4F05-B0D0-18EDEFF22C3C}"/>
              </c:ext>
            </c:extLst>
          </c:dPt>
          <c:dPt>
            <c:idx val="21"/>
            <c:invertIfNegative val="0"/>
            <c:bubble3D val="0"/>
            <c:spPr>
              <a:solidFill>
                <a:schemeClr val="bg1">
                  <a:lumMod val="85000"/>
                </a:schemeClr>
              </a:solidFill>
              <a:ln>
                <a:noFill/>
              </a:ln>
              <a:effectLst/>
            </c:spPr>
            <c:extLst>
              <c:ext xmlns:c16="http://schemas.microsoft.com/office/drawing/2014/chart" uri="{C3380CC4-5D6E-409C-BE32-E72D297353CC}">
                <c16:uniqueId val="{00000009-ABDA-4F05-B0D0-18EDEFF22C3C}"/>
              </c:ext>
            </c:extLst>
          </c:dPt>
          <c:dPt>
            <c:idx val="22"/>
            <c:invertIfNegative val="0"/>
            <c:bubble3D val="0"/>
            <c:spPr>
              <a:solidFill>
                <a:schemeClr val="accent5">
                  <a:lumMod val="50000"/>
                </a:schemeClr>
              </a:solidFill>
              <a:ln>
                <a:solidFill>
                  <a:schemeClr val="accent1"/>
                </a:solidFill>
              </a:ln>
              <a:effectLst/>
            </c:spPr>
            <c:extLst>
              <c:ext xmlns:c16="http://schemas.microsoft.com/office/drawing/2014/chart" uri="{C3380CC4-5D6E-409C-BE32-E72D297353CC}">
                <c16:uniqueId val="{0000000B-ABDA-4F05-B0D0-18EDEFF22C3C}"/>
              </c:ext>
            </c:extLst>
          </c:dPt>
          <c:dPt>
            <c:idx val="23"/>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0D-ABDA-4F05-B0D0-18EDEFF22C3C}"/>
              </c:ext>
            </c:extLst>
          </c:dPt>
          <c:dPt>
            <c:idx val="24"/>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0F-ABDA-4F05-B0D0-18EDEFF22C3C}"/>
              </c:ext>
            </c:extLst>
          </c:dPt>
          <c:dPt>
            <c:idx val="36"/>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11-ABDA-4F05-B0D0-18EDEFF22C3C}"/>
              </c:ext>
            </c:extLst>
          </c:dPt>
          <c:dPt>
            <c:idx val="37"/>
            <c:invertIfNegative val="0"/>
            <c:bubble3D val="0"/>
            <c:spPr>
              <a:solidFill>
                <a:schemeClr val="bg1">
                  <a:lumMod val="85000"/>
                </a:schemeClr>
              </a:solidFill>
              <a:ln>
                <a:noFill/>
              </a:ln>
              <a:effectLst/>
            </c:spPr>
            <c:extLst>
              <c:ext xmlns:c16="http://schemas.microsoft.com/office/drawing/2014/chart" uri="{C3380CC4-5D6E-409C-BE32-E72D297353CC}">
                <c16:uniqueId val="{00000013-ABDA-4F05-B0D0-18EDEFF22C3C}"/>
              </c:ext>
            </c:extLst>
          </c:dPt>
          <c:dPt>
            <c:idx val="44"/>
            <c:invertIfNegative val="0"/>
            <c:bubble3D val="0"/>
            <c:spPr>
              <a:solidFill>
                <a:schemeClr val="accent5">
                  <a:lumMod val="60000"/>
                  <a:lumOff val="40000"/>
                </a:schemeClr>
              </a:solidFill>
              <a:ln>
                <a:solidFill>
                  <a:schemeClr val="accent1"/>
                </a:solidFill>
              </a:ln>
              <a:effectLst/>
            </c:spPr>
            <c:extLst>
              <c:ext xmlns:c16="http://schemas.microsoft.com/office/drawing/2014/chart" uri="{C3380CC4-5D6E-409C-BE32-E72D297353CC}">
                <c16:uniqueId val="{00000015-ABDA-4F05-B0D0-18EDEFF22C3C}"/>
              </c:ext>
            </c:extLst>
          </c:dPt>
          <c:dLbls>
            <c:dLbl>
              <c:idx val="9"/>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ABDA-4F05-B0D0-18EDEFF22C3C}"/>
                </c:ext>
              </c:extLst>
            </c:dLbl>
            <c:dLbl>
              <c:idx val="20"/>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7-ABDA-4F05-B0D0-18EDEFF22C3C}"/>
                </c:ext>
              </c:extLst>
            </c:dLbl>
            <c:dLbl>
              <c:idx val="22"/>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ABDA-4F05-B0D0-18EDEFF22C3C}"/>
                </c:ext>
              </c:extLst>
            </c:dLbl>
            <c:dLbl>
              <c:idx val="23"/>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D-ABDA-4F05-B0D0-18EDEFF22C3C}"/>
                </c:ext>
              </c:extLst>
            </c:dLbl>
            <c:dLbl>
              <c:idx val="24"/>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F-ABDA-4F05-B0D0-18EDEFF22C3C}"/>
                </c:ext>
              </c:extLst>
            </c:dLbl>
            <c:dLbl>
              <c:idx val="36"/>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1-ABDA-4F05-B0D0-18EDEFF22C3C}"/>
                </c:ext>
              </c:extLst>
            </c:dLbl>
            <c:dLbl>
              <c:idx val="44"/>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5-ABDA-4F05-B0D0-18EDEFF22C3C}"/>
                </c:ext>
              </c:extLst>
            </c:dLbl>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'【本】全国からみた（日本人）_P6'!$Q$7:$Q$53</c:f>
              <c:strCache>
                <c:ptCount val="47"/>
                <c:pt idx="0">
                  <c:v>東京都</c:v>
                </c:pt>
                <c:pt idx="1">
                  <c:v>大阪府</c:v>
                </c:pt>
                <c:pt idx="2">
                  <c:v>北海道</c:v>
                </c:pt>
                <c:pt idx="3">
                  <c:v>沖縄県</c:v>
                </c:pt>
                <c:pt idx="4">
                  <c:v>千葉県</c:v>
                </c:pt>
                <c:pt idx="5">
                  <c:v>静岡県</c:v>
                </c:pt>
                <c:pt idx="6">
                  <c:v>神奈川県</c:v>
                </c:pt>
                <c:pt idx="7">
                  <c:v>京都府</c:v>
                </c:pt>
                <c:pt idx="8">
                  <c:v>長野県</c:v>
                </c:pt>
                <c:pt idx="9">
                  <c:v>福岡県</c:v>
                </c:pt>
                <c:pt idx="10">
                  <c:v>愛知県</c:v>
                </c:pt>
                <c:pt idx="11">
                  <c:v>兵庫県</c:v>
                </c:pt>
                <c:pt idx="12">
                  <c:v>福島県</c:v>
                </c:pt>
                <c:pt idx="13">
                  <c:v>新潟県</c:v>
                </c:pt>
                <c:pt idx="14">
                  <c:v>宮城県</c:v>
                </c:pt>
                <c:pt idx="15">
                  <c:v>広島県</c:v>
                </c:pt>
                <c:pt idx="16">
                  <c:v>栃木県</c:v>
                </c:pt>
                <c:pt idx="17">
                  <c:v>群馬県</c:v>
                </c:pt>
                <c:pt idx="18">
                  <c:v>石川県</c:v>
                </c:pt>
                <c:pt idx="19">
                  <c:v>三重県</c:v>
                </c:pt>
                <c:pt idx="20">
                  <c:v>鹿児島県</c:v>
                </c:pt>
                <c:pt idx="21">
                  <c:v>山梨県</c:v>
                </c:pt>
                <c:pt idx="22">
                  <c:v>熊本県</c:v>
                </c:pt>
                <c:pt idx="23">
                  <c:v>大分県</c:v>
                </c:pt>
                <c:pt idx="24">
                  <c:v>長崎県</c:v>
                </c:pt>
                <c:pt idx="25">
                  <c:v>茨城県</c:v>
                </c:pt>
                <c:pt idx="26">
                  <c:v>岩手県</c:v>
                </c:pt>
                <c:pt idx="27">
                  <c:v>岐阜県</c:v>
                </c:pt>
                <c:pt idx="28">
                  <c:v>山形県</c:v>
                </c:pt>
                <c:pt idx="29">
                  <c:v>埼玉県</c:v>
                </c:pt>
                <c:pt idx="30">
                  <c:v>岡山県</c:v>
                </c:pt>
                <c:pt idx="31">
                  <c:v>和歌山県</c:v>
                </c:pt>
                <c:pt idx="32">
                  <c:v>滋賀県</c:v>
                </c:pt>
                <c:pt idx="33">
                  <c:v>青森県</c:v>
                </c:pt>
                <c:pt idx="34">
                  <c:v>愛媛県</c:v>
                </c:pt>
                <c:pt idx="35">
                  <c:v>福井県</c:v>
                </c:pt>
                <c:pt idx="36">
                  <c:v>宮崎県</c:v>
                </c:pt>
                <c:pt idx="37">
                  <c:v>香川県</c:v>
                </c:pt>
                <c:pt idx="38">
                  <c:v>山口県</c:v>
                </c:pt>
                <c:pt idx="39">
                  <c:v>島根県</c:v>
                </c:pt>
                <c:pt idx="40">
                  <c:v>秋田県</c:v>
                </c:pt>
                <c:pt idx="41">
                  <c:v>富山県</c:v>
                </c:pt>
                <c:pt idx="42">
                  <c:v>高知県</c:v>
                </c:pt>
                <c:pt idx="43">
                  <c:v>鳥取県</c:v>
                </c:pt>
                <c:pt idx="44">
                  <c:v>佐賀県</c:v>
                </c:pt>
                <c:pt idx="45">
                  <c:v>徳島県</c:v>
                </c:pt>
                <c:pt idx="46">
                  <c:v>奈良県</c:v>
                </c:pt>
              </c:strCache>
            </c:strRef>
          </c:cat>
          <c:val>
            <c:numRef>
              <c:f>'【本】全国からみた（日本人）_P6'!$R$7:$R$53</c:f>
              <c:numCache>
                <c:formatCode>0</c:formatCode>
                <c:ptCount val="47"/>
                <c:pt idx="0">
                  <c:v>4963.107</c:v>
                </c:pt>
                <c:pt idx="1">
                  <c:v>2950.134</c:v>
                </c:pt>
                <c:pt idx="2">
                  <c:v>2817.826</c:v>
                </c:pt>
                <c:pt idx="3">
                  <c:v>2511.491</c:v>
                </c:pt>
                <c:pt idx="4">
                  <c:v>2443.087</c:v>
                </c:pt>
                <c:pt idx="5">
                  <c:v>2093.5650000000001</c:v>
                </c:pt>
                <c:pt idx="6">
                  <c:v>2063.5189999999998</c:v>
                </c:pt>
                <c:pt idx="7">
                  <c:v>1872.451</c:v>
                </c:pt>
                <c:pt idx="8">
                  <c:v>1647.5</c:v>
                </c:pt>
                <c:pt idx="9">
                  <c:v>1615.8420000000001</c:v>
                </c:pt>
                <c:pt idx="10">
                  <c:v>1570.424</c:v>
                </c:pt>
                <c:pt idx="11">
                  <c:v>1305.0319999999999</c:v>
                </c:pt>
                <c:pt idx="12">
                  <c:v>1244.2719999999999</c:v>
                </c:pt>
                <c:pt idx="13">
                  <c:v>1044.992</c:v>
                </c:pt>
                <c:pt idx="14">
                  <c:v>1037.106</c:v>
                </c:pt>
                <c:pt idx="15">
                  <c:v>1030.8430000000001</c:v>
                </c:pt>
                <c:pt idx="16">
                  <c:v>920.50400000000002</c:v>
                </c:pt>
                <c:pt idx="17">
                  <c:v>835.59500000000003</c:v>
                </c:pt>
                <c:pt idx="18">
                  <c:v>821.59299999999996</c:v>
                </c:pt>
                <c:pt idx="19">
                  <c:v>821.09400000000005</c:v>
                </c:pt>
                <c:pt idx="20">
                  <c:v>752.64400000000001</c:v>
                </c:pt>
                <c:pt idx="21">
                  <c:v>701.73900000000003</c:v>
                </c:pt>
                <c:pt idx="22">
                  <c:v>669.84799999999996</c:v>
                </c:pt>
                <c:pt idx="23">
                  <c:v>669.59199999999998</c:v>
                </c:pt>
                <c:pt idx="24">
                  <c:v>649.55399999999997</c:v>
                </c:pt>
                <c:pt idx="25">
                  <c:v>608.24400000000003</c:v>
                </c:pt>
                <c:pt idx="26">
                  <c:v>593.27</c:v>
                </c:pt>
                <c:pt idx="27">
                  <c:v>564.39800000000002</c:v>
                </c:pt>
                <c:pt idx="28">
                  <c:v>533.78099999999995</c:v>
                </c:pt>
                <c:pt idx="29">
                  <c:v>521.70399999999995</c:v>
                </c:pt>
                <c:pt idx="30">
                  <c:v>517.40800000000002</c:v>
                </c:pt>
                <c:pt idx="31">
                  <c:v>466.584</c:v>
                </c:pt>
                <c:pt idx="32">
                  <c:v>459.226</c:v>
                </c:pt>
                <c:pt idx="33">
                  <c:v>424.92200000000003</c:v>
                </c:pt>
                <c:pt idx="34">
                  <c:v>416.92500000000001</c:v>
                </c:pt>
                <c:pt idx="35">
                  <c:v>404.63600000000002</c:v>
                </c:pt>
                <c:pt idx="36">
                  <c:v>399.38</c:v>
                </c:pt>
                <c:pt idx="37">
                  <c:v>388.75200000000001</c:v>
                </c:pt>
                <c:pt idx="38">
                  <c:v>365.76</c:v>
                </c:pt>
                <c:pt idx="39">
                  <c:v>353.75599999999997</c:v>
                </c:pt>
                <c:pt idx="40">
                  <c:v>351.45299999999997</c:v>
                </c:pt>
                <c:pt idx="41">
                  <c:v>345.00599999999997</c:v>
                </c:pt>
                <c:pt idx="42">
                  <c:v>280.77499999999998</c:v>
                </c:pt>
                <c:pt idx="43">
                  <c:v>270.33199999999999</c:v>
                </c:pt>
                <c:pt idx="44">
                  <c:v>244.249</c:v>
                </c:pt>
                <c:pt idx="45">
                  <c:v>243.499</c:v>
                </c:pt>
                <c:pt idx="46">
                  <c:v>219.10300000000001</c:v>
                </c:pt>
              </c:numCache>
            </c:numRef>
          </c:val>
          <c:extLst>
            <c:ext xmlns:c16="http://schemas.microsoft.com/office/drawing/2014/chart" uri="{C3380CC4-5D6E-409C-BE32-E72D297353CC}">
              <c16:uniqueId val="{00000016-ABDA-4F05-B0D0-18EDEFF22C3C}"/>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85000"/>
              </a:schemeClr>
            </a:solidFill>
            <a:ln>
              <a:noFill/>
            </a:ln>
            <a:effectLst/>
          </c:spPr>
          <c:invertIfNegative val="0"/>
          <c:dPt>
            <c:idx val="6"/>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01-3D36-4F4A-9DFD-9519C6F85942}"/>
              </c:ext>
            </c:extLst>
          </c:dPt>
          <c:dPt>
            <c:idx val="10"/>
            <c:invertIfNegative val="0"/>
            <c:bubble3D val="0"/>
            <c:spPr>
              <a:solidFill>
                <a:schemeClr val="bg1">
                  <a:lumMod val="85000"/>
                </a:schemeClr>
              </a:solidFill>
              <a:ln>
                <a:noFill/>
              </a:ln>
              <a:effectLst/>
            </c:spPr>
            <c:extLst>
              <c:ext xmlns:c16="http://schemas.microsoft.com/office/drawing/2014/chart" uri="{C3380CC4-5D6E-409C-BE32-E72D297353CC}">
                <c16:uniqueId val="{00000003-3D36-4F4A-9DFD-9519C6F85942}"/>
              </c:ext>
            </c:extLst>
          </c:dPt>
          <c:dPt>
            <c:idx val="13"/>
            <c:invertIfNegative val="0"/>
            <c:bubble3D val="0"/>
            <c:spPr>
              <a:solidFill>
                <a:schemeClr val="bg1">
                  <a:lumMod val="85000"/>
                </a:schemeClr>
              </a:solidFill>
              <a:ln>
                <a:noFill/>
              </a:ln>
              <a:effectLst/>
            </c:spPr>
            <c:extLst>
              <c:ext xmlns:c16="http://schemas.microsoft.com/office/drawing/2014/chart" uri="{C3380CC4-5D6E-409C-BE32-E72D297353CC}">
                <c16:uniqueId val="{00000005-3D36-4F4A-9DFD-9519C6F85942}"/>
              </c:ext>
            </c:extLst>
          </c:dPt>
          <c:dPt>
            <c:idx val="15"/>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07-3D36-4F4A-9DFD-9519C6F85942}"/>
              </c:ext>
            </c:extLst>
          </c:dPt>
          <c:dPt>
            <c:idx val="16"/>
            <c:invertIfNegative val="0"/>
            <c:bubble3D val="0"/>
            <c:spPr>
              <a:solidFill>
                <a:schemeClr val="bg1">
                  <a:lumMod val="85000"/>
                </a:schemeClr>
              </a:solidFill>
              <a:ln>
                <a:noFill/>
              </a:ln>
              <a:effectLst/>
            </c:spPr>
            <c:extLst>
              <c:ext xmlns:c16="http://schemas.microsoft.com/office/drawing/2014/chart" uri="{C3380CC4-5D6E-409C-BE32-E72D297353CC}">
                <c16:uniqueId val="{00000009-3D36-4F4A-9DFD-9519C6F85942}"/>
              </c:ext>
            </c:extLst>
          </c:dPt>
          <c:dPt>
            <c:idx val="17"/>
            <c:invertIfNegative val="0"/>
            <c:bubble3D val="0"/>
            <c:spPr>
              <a:solidFill>
                <a:schemeClr val="accent2">
                  <a:lumMod val="50000"/>
                </a:schemeClr>
              </a:solidFill>
              <a:ln>
                <a:solidFill>
                  <a:schemeClr val="accent2">
                    <a:lumMod val="50000"/>
                  </a:schemeClr>
                </a:solidFill>
              </a:ln>
              <a:effectLst/>
            </c:spPr>
            <c:extLst>
              <c:ext xmlns:c16="http://schemas.microsoft.com/office/drawing/2014/chart" uri="{C3380CC4-5D6E-409C-BE32-E72D297353CC}">
                <c16:uniqueId val="{0000000B-3D36-4F4A-9DFD-9519C6F85942}"/>
              </c:ext>
            </c:extLst>
          </c:dPt>
          <c:dPt>
            <c:idx val="18"/>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0D-3D36-4F4A-9DFD-9519C6F85942}"/>
              </c:ext>
            </c:extLst>
          </c:dPt>
          <c:dPt>
            <c:idx val="19"/>
            <c:invertIfNegative val="0"/>
            <c:bubble3D val="0"/>
            <c:spPr>
              <a:solidFill>
                <a:schemeClr val="bg1">
                  <a:lumMod val="85000"/>
                </a:schemeClr>
              </a:solidFill>
              <a:ln>
                <a:noFill/>
              </a:ln>
              <a:effectLst/>
            </c:spPr>
            <c:extLst>
              <c:ext xmlns:c16="http://schemas.microsoft.com/office/drawing/2014/chart" uri="{C3380CC4-5D6E-409C-BE32-E72D297353CC}">
                <c16:uniqueId val="{0000000F-3D36-4F4A-9DFD-9519C6F85942}"/>
              </c:ext>
            </c:extLst>
          </c:dPt>
          <c:dPt>
            <c:idx val="20"/>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11-3D36-4F4A-9DFD-9519C6F85942}"/>
              </c:ext>
            </c:extLst>
          </c:dPt>
          <c:dPt>
            <c:idx val="22"/>
            <c:invertIfNegative val="0"/>
            <c:bubble3D val="0"/>
            <c:spPr>
              <a:solidFill>
                <a:schemeClr val="bg1">
                  <a:lumMod val="85000"/>
                </a:schemeClr>
              </a:solidFill>
              <a:ln>
                <a:noFill/>
              </a:ln>
              <a:effectLst/>
            </c:spPr>
            <c:extLst>
              <c:ext xmlns:c16="http://schemas.microsoft.com/office/drawing/2014/chart" uri="{C3380CC4-5D6E-409C-BE32-E72D297353CC}">
                <c16:uniqueId val="{00000013-3D36-4F4A-9DFD-9519C6F85942}"/>
              </c:ext>
            </c:extLst>
          </c:dPt>
          <c:dPt>
            <c:idx val="23"/>
            <c:invertIfNegative val="0"/>
            <c:bubble3D val="0"/>
            <c:spPr>
              <a:solidFill>
                <a:schemeClr val="bg1">
                  <a:lumMod val="85000"/>
                </a:schemeClr>
              </a:solidFill>
              <a:ln>
                <a:noFill/>
              </a:ln>
              <a:effectLst/>
            </c:spPr>
            <c:extLst>
              <c:ext xmlns:c16="http://schemas.microsoft.com/office/drawing/2014/chart" uri="{C3380CC4-5D6E-409C-BE32-E72D297353CC}">
                <c16:uniqueId val="{00000015-3D36-4F4A-9DFD-9519C6F85942}"/>
              </c:ext>
            </c:extLst>
          </c:dPt>
          <c:dPt>
            <c:idx val="24"/>
            <c:invertIfNegative val="0"/>
            <c:bubble3D val="0"/>
            <c:spPr>
              <a:solidFill>
                <a:schemeClr val="bg1">
                  <a:lumMod val="85000"/>
                </a:schemeClr>
              </a:solidFill>
              <a:ln>
                <a:noFill/>
              </a:ln>
              <a:effectLst/>
            </c:spPr>
            <c:extLst>
              <c:ext xmlns:c16="http://schemas.microsoft.com/office/drawing/2014/chart" uri="{C3380CC4-5D6E-409C-BE32-E72D297353CC}">
                <c16:uniqueId val="{00000017-3D36-4F4A-9DFD-9519C6F85942}"/>
              </c:ext>
            </c:extLst>
          </c:dPt>
          <c:dPt>
            <c:idx val="27"/>
            <c:invertIfNegative val="0"/>
            <c:bubble3D val="0"/>
            <c:spPr>
              <a:solidFill>
                <a:schemeClr val="bg1">
                  <a:lumMod val="85000"/>
                </a:schemeClr>
              </a:solidFill>
              <a:ln>
                <a:noFill/>
              </a:ln>
              <a:effectLst/>
            </c:spPr>
            <c:extLst>
              <c:ext xmlns:c16="http://schemas.microsoft.com/office/drawing/2014/chart" uri="{C3380CC4-5D6E-409C-BE32-E72D297353CC}">
                <c16:uniqueId val="{00000019-3D36-4F4A-9DFD-9519C6F85942}"/>
              </c:ext>
            </c:extLst>
          </c:dPt>
          <c:dPt>
            <c:idx val="28"/>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1B-3D36-4F4A-9DFD-9519C6F85942}"/>
              </c:ext>
            </c:extLst>
          </c:dPt>
          <c:dPt>
            <c:idx val="30"/>
            <c:invertIfNegative val="0"/>
            <c:bubble3D val="0"/>
            <c:spPr>
              <a:solidFill>
                <a:schemeClr val="bg1">
                  <a:lumMod val="85000"/>
                </a:schemeClr>
              </a:solidFill>
              <a:ln>
                <a:noFill/>
              </a:ln>
              <a:effectLst/>
            </c:spPr>
            <c:extLst>
              <c:ext xmlns:c16="http://schemas.microsoft.com/office/drawing/2014/chart" uri="{C3380CC4-5D6E-409C-BE32-E72D297353CC}">
                <c16:uniqueId val="{0000001D-3D36-4F4A-9DFD-9519C6F85942}"/>
              </c:ext>
            </c:extLst>
          </c:dPt>
          <c:dPt>
            <c:idx val="33"/>
            <c:invertIfNegative val="0"/>
            <c:bubble3D val="0"/>
            <c:spPr>
              <a:solidFill>
                <a:schemeClr val="accent2">
                  <a:lumMod val="60000"/>
                  <a:lumOff val="40000"/>
                </a:schemeClr>
              </a:solidFill>
              <a:ln>
                <a:solidFill>
                  <a:schemeClr val="accent2">
                    <a:lumMod val="50000"/>
                  </a:schemeClr>
                </a:solidFill>
              </a:ln>
              <a:effectLst/>
            </c:spPr>
            <c:extLst>
              <c:ext xmlns:c16="http://schemas.microsoft.com/office/drawing/2014/chart" uri="{C3380CC4-5D6E-409C-BE32-E72D297353CC}">
                <c16:uniqueId val="{0000001F-3D36-4F4A-9DFD-9519C6F85942}"/>
              </c:ext>
            </c:extLst>
          </c:dPt>
          <c:dPt>
            <c:idx val="36"/>
            <c:invertIfNegative val="0"/>
            <c:bubble3D val="0"/>
            <c:spPr>
              <a:solidFill>
                <a:schemeClr val="bg1">
                  <a:lumMod val="85000"/>
                </a:schemeClr>
              </a:solidFill>
              <a:ln>
                <a:noFill/>
              </a:ln>
              <a:effectLst/>
            </c:spPr>
            <c:extLst>
              <c:ext xmlns:c16="http://schemas.microsoft.com/office/drawing/2014/chart" uri="{C3380CC4-5D6E-409C-BE32-E72D297353CC}">
                <c16:uniqueId val="{00000021-3D36-4F4A-9DFD-9519C6F85942}"/>
              </c:ext>
            </c:extLst>
          </c:dPt>
          <c:dPt>
            <c:idx val="44"/>
            <c:invertIfNegative val="0"/>
            <c:bubble3D val="0"/>
            <c:spPr>
              <a:solidFill>
                <a:schemeClr val="bg1">
                  <a:lumMod val="85000"/>
                </a:schemeClr>
              </a:solidFill>
              <a:ln>
                <a:noFill/>
              </a:ln>
              <a:effectLst/>
            </c:spPr>
            <c:extLst>
              <c:ext xmlns:c16="http://schemas.microsoft.com/office/drawing/2014/chart" uri="{C3380CC4-5D6E-409C-BE32-E72D297353CC}">
                <c16:uniqueId val="{00000023-3D36-4F4A-9DFD-9519C6F85942}"/>
              </c:ext>
            </c:extLst>
          </c:dPt>
          <c:dLbls>
            <c:dLbl>
              <c:idx val="6"/>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3D36-4F4A-9DFD-9519C6F85942}"/>
                </c:ext>
              </c:extLst>
            </c:dLbl>
            <c:dLbl>
              <c:idx val="15"/>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7-3D36-4F4A-9DFD-9519C6F85942}"/>
                </c:ext>
              </c:extLst>
            </c:dLbl>
            <c:dLbl>
              <c:idx val="17"/>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3D36-4F4A-9DFD-9519C6F85942}"/>
                </c:ext>
              </c:extLst>
            </c:dLbl>
            <c:dLbl>
              <c:idx val="18"/>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D-3D36-4F4A-9DFD-9519C6F85942}"/>
                </c:ext>
              </c:extLst>
            </c:dLbl>
            <c:dLbl>
              <c:idx val="20"/>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1-3D36-4F4A-9DFD-9519C6F85942}"/>
                </c:ext>
              </c:extLst>
            </c:dLbl>
            <c:dLbl>
              <c:idx val="28"/>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B-3D36-4F4A-9DFD-9519C6F85942}"/>
                </c:ext>
              </c:extLst>
            </c:dLbl>
            <c:dLbl>
              <c:idx val="33"/>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F-3D36-4F4A-9DFD-9519C6F8594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'【本】全国からみた（外国人）_P7'!$Q$7:$Q$53</c:f>
              <c:strCache>
                <c:ptCount val="47"/>
                <c:pt idx="0">
                  <c:v>東京都</c:v>
                </c:pt>
                <c:pt idx="1">
                  <c:v>大阪府</c:v>
                </c:pt>
                <c:pt idx="2">
                  <c:v>京都府</c:v>
                </c:pt>
                <c:pt idx="3">
                  <c:v>北海道</c:v>
                </c:pt>
                <c:pt idx="4">
                  <c:v>沖縄県</c:v>
                </c:pt>
                <c:pt idx="5">
                  <c:v>千葉県</c:v>
                </c:pt>
                <c:pt idx="6">
                  <c:v>福岡県</c:v>
                </c:pt>
                <c:pt idx="7">
                  <c:v>愛知県</c:v>
                </c:pt>
                <c:pt idx="8">
                  <c:v>神奈川県</c:v>
                </c:pt>
                <c:pt idx="9">
                  <c:v>静岡県</c:v>
                </c:pt>
                <c:pt idx="10">
                  <c:v>山梨県</c:v>
                </c:pt>
                <c:pt idx="11">
                  <c:v>岐阜県</c:v>
                </c:pt>
                <c:pt idx="12">
                  <c:v>長野県</c:v>
                </c:pt>
                <c:pt idx="13">
                  <c:v>兵庫県</c:v>
                </c:pt>
                <c:pt idx="14">
                  <c:v>広島県</c:v>
                </c:pt>
                <c:pt idx="15">
                  <c:v>大分県</c:v>
                </c:pt>
                <c:pt idx="16">
                  <c:v>石川県</c:v>
                </c:pt>
                <c:pt idx="17">
                  <c:v>熊本県</c:v>
                </c:pt>
                <c:pt idx="18">
                  <c:v>鹿児島県</c:v>
                </c:pt>
                <c:pt idx="19">
                  <c:v>香川県</c:v>
                </c:pt>
                <c:pt idx="20">
                  <c:v>長崎県</c:v>
                </c:pt>
                <c:pt idx="21">
                  <c:v>和歌山県</c:v>
                </c:pt>
                <c:pt idx="22">
                  <c:v>宮城県</c:v>
                </c:pt>
                <c:pt idx="23">
                  <c:v>奈良県</c:v>
                </c:pt>
                <c:pt idx="24">
                  <c:v>岡山県</c:v>
                </c:pt>
                <c:pt idx="25">
                  <c:v>新潟県</c:v>
                </c:pt>
                <c:pt idx="26">
                  <c:v>滋賀県</c:v>
                </c:pt>
                <c:pt idx="27">
                  <c:v>三重県</c:v>
                </c:pt>
                <c:pt idx="28">
                  <c:v>佐賀県</c:v>
                </c:pt>
                <c:pt idx="29">
                  <c:v>富山県</c:v>
                </c:pt>
                <c:pt idx="30">
                  <c:v>青森県</c:v>
                </c:pt>
                <c:pt idx="31">
                  <c:v>栃木県</c:v>
                </c:pt>
                <c:pt idx="32">
                  <c:v>岩手県</c:v>
                </c:pt>
                <c:pt idx="33">
                  <c:v>宮崎県</c:v>
                </c:pt>
                <c:pt idx="34">
                  <c:v>群馬県</c:v>
                </c:pt>
                <c:pt idx="35">
                  <c:v>山形県</c:v>
                </c:pt>
                <c:pt idx="36">
                  <c:v>埼玉県</c:v>
                </c:pt>
                <c:pt idx="37">
                  <c:v>茨城県</c:v>
                </c:pt>
                <c:pt idx="38">
                  <c:v>愛媛県</c:v>
                </c:pt>
                <c:pt idx="39">
                  <c:v>福島県</c:v>
                </c:pt>
                <c:pt idx="40">
                  <c:v>鳥取県</c:v>
                </c:pt>
                <c:pt idx="41">
                  <c:v>秋田県</c:v>
                </c:pt>
                <c:pt idx="42">
                  <c:v>徳島県</c:v>
                </c:pt>
                <c:pt idx="43">
                  <c:v>山口県</c:v>
                </c:pt>
                <c:pt idx="44">
                  <c:v>島根県</c:v>
                </c:pt>
                <c:pt idx="45">
                  <c:v>福井県</c:v>
                </c:pt>
                <c:pt idx="46">
                  <c:v>高知県</c:v>
                </c:pt>
              </c:strCache>
            </c:strRef>
          </c:cat>
          <c:val>
            <c:numRef>
              <c:f>'【本】全国からみた（外国人）_P7'!$R$7:$R$53</c:f>
              <c:numCache>
                <c:formatCode>0</c:formatCode>
                <c:ptCount val="47"/>
                <c:pt idx="0">
                  <c:v>2935.0650000000001</c:v>
                </c:pt>
                <c:pt idx="1">
                  <c:v>1792.617</c:v>
                </c:pt>
                <c:pt idx="2">
                  <c:v>1202.5050000000001</c:v>
                </c:pt>
                <c:pt idx="3">
                  <c:v>880.51599999999996</c:v>
                </c:pt>
                <c:pt idx="4">
                  <c:v>775.07600000000002</c:v>
                </c:pt>
                <c:pt idx="5">
                  <c:v>479.82499999999999</c:v>
                </c:pt>
                <c:pt idx="6">
                  <c:v>426.19600000000003</c:v>
                </c:pt>
                <c:pt idx="7">
                  <c:v>363.35</c:v>
                </c:pt>
                <c:pt idx="8">
                  <c:v>324.87</c:v>
                </c:pt>
                <c:pt idx="9">
                  <c:v>249.37899999999999</c:v>
                </c:pt>
                <c:pt idx="10">
                  <c:v>205.49600000000001</c:v>
                </c:pt>
                <c:pt idx="11">
                  <c:v>166.03299999999999</c:v>
                </c:pt>
                <c:pt idx="12">
                  <c:v>157.75700000000001</c:v>
                </c:pt>
                <c:pt idx="13">
                  <c:v>136.685</c:v>
                </c:pt>
                <c:pt idx="14">
                  <c:v>132.22800000000001</c:v>
                </c:pt>
                <c:pt idx="15">
                  <c:v>120.678</c:v>
                </c:pt>
                <c:pt idx="16">
                  <c:v>98.471999999999994</c:v>
                </c:pt>
                <c:pt idx="17">
                  <c:v>93.498999999999995</c:v>
                </c:pt>
                <c:pt idx="18">
                  <c:v>83.99</c:v>
                </c:pt>
                <c:pt idx="19">
                  <c:v>77.173000000000002</c:v>
                </c:pt>
                <c:pt idx="20">
                  <c:v>75.331000000000003</c:v>
                </c:pt>
                <c:pt idx="21">
                  <c:v>65.847999999999999</c:v>
                </c:pt>
                <c:pt idx="22">
                  <c:v>56.304000000000002</c:v>
                </c:pt>
                <c:pt idx="23">
                  <c:v>53.529000000000003</c:v>
                </c:pt>
                <c:pt idx="24">
                  <c:v>48.66</c:v>
                </c:pt>
                <c:pt idx="25">
                  <c:v>48.048999999999999</c:v>
                </c:pt>
                <c:pt idx="26">
                  <c:v>42.389000000000003</c:v>
                </c:pt>
                <c:pt idx="27">
                  <c:v>38.895000000000003</c:v>
                </c:pt>
                <c:pt idx="28">
                  <c:v>35.923999999999999</c:v>
                </c:pt>
                <c:pt idx="29">
                  <c:v>35.783000000000001</c:v>
                </c:pt>
                <c:pt idx="30">
                  <c:v>35.655000000000001</c:v>
                </c:pt>
                <c:pt idx="31">
                  <c:v>35.482999999999997</c:v>
                </c:pt>
                <c:pt idx="32">
                  <c:v>34.396999999999998</c:v>
                </c:pt>
                <c:pt idx="33">
                  <c:v>32.625999999999998</c:v>
                </c:pt>
                <c:pt idx="34">
                  <c:v>29.248999999999999</c:v>
                </c:pt>
                <c:pt idx="35">
                  <c:v>23.405000000000001</c:v>
                </c:pt>
                <c:pt idx="36">
                  <c:v>21.952000000000002</c:v>
                </c:pt>
                <c:pt idx="37">
                  <c:v>21.741</c:v>
                </c:pt>
                <c:pt idx="38">
                  <c:v>21.626999999999999</c:v>
                </c:pt>
                <c:pt idx="39">
                  <c:v>21.469000000000001</c:v>
                </c:pt>
                <c:pt idx="40">
                  <c:v>18.46</c:v>
                </c:pt>
                <c:pt idx="41">
                  <c:v>13.94</c:v>
                </c:pt>
                <c:pt idx="42">
                  <c:v>13.356</c:v>
                </c:pt>
                <c:pt idx="43">
                  <c:v>10.436</c:v>
                </c:pt>
                <c:pt idx="44">
                  <c:v>10.409000000000001</c:v>
                </c:pt>
                <c:pt idx="45">
                  <c:v>9.7729999999999997</c:v>
                </c:pt>
                <c:pt idx="46">
                  <c:v>9.5359999999999996</c:v>
                </c:pt>
              </c:numCache>
            </c:numRef>
          </c:val>
          <c:extLst>
            <c:ext xmlns:c16="http://schemas.microsoft.com/office/drawing/2014/chart" uri="{C3380CC4-5D6E-409C-BE32-E72D297353CC}">
              <c16:uniqueId val="{00000024-3D36-4F4A-9DFD-9519C6F85942}"/>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'【本】全国からみた（外国人）_P8'!$V$6</c:f>
              <c:strCache>
                <c:ptCount val="1"/>
                <c:pt idx="0">
                  <c:v>No.1</c:v>
                </c:pt>
              </c:strCache>
            </c:strRef>
          </c:tx>
          <c:spPr>
            <a:solidFill>
              <a:sysClr val="window" lastClr="FFFFFF"/>
            </a:solidFill>
            <a:ln w="9525">
              <a:solidFill>
                <a:schemeClr val="bg1">
                  <a:lumMod val="75000"/>
                </a:schemeClr>
              </a:solidFill>
            </a:ln>
            <a:effectLst/>
          </c:spPr>
          <c:invertIfNegative val="0"/>
          <c:dPt>
            <c:idx val="0"/>
            <c:invertIfNegative val="0"/>
            <c:bubble3D val="0"/>
            <c:spPr>
              <a:pattFill prst="pct25">
                <a:fgClr>
                  <a:srgbClr val="FF0000"/>
                </a:fgClr>
                <a:bgClr>
                  <a:schemeClr val="bg1"/>
                </a:bgClr>
              </a:pattFill>
              <a:ln w="9525">
                <a:solidFill>
                  <a:schemeClr val="bg1">
                    <a:lumMod val="75000"/>
                  </a:schemeClr>
                </a:solidFill>
              </a:ln>
              <a:effectLst/>
            </c:spPr>
            <c:extLst>
              <c:ext xmlns:c16="http://schemas.microsoft.com/office/drawing/2014/chart" uri="{C3380CC4-5D6E-409C-BE32-E72D297353CC}">
                <c16:uniqueId val="{00000089-5FAA-444E-BAF4-E4A498B0623F}"/>
              </c:ext>
            </c:extLst>
          </c:dPt>
          <c:dPt>
            <c:idx val="1"/>
            <c:invertIfNegative val="0"/>
            <c:bubble3D val="0"/>
            <c:spPr>
              <a:pattFill prst="ltHorz">
                <a:fgClr>
                  <a:schemeClr val="accent6">
                    <a:lumMod val="60000"/>
                    <a:lumOff val="40000"/>
                  </a:schemeClr>
                </a:fgClr>
                <a:bgClr>
                  <a:schemeClr val="bg1"/>
                </a:bgClr>
              </a:pattFill>
              <a:ln w="9525">
                <a:solidFill>
                  <a:schemeClr val="bg1">
                    <a:lumMod val="75000"/>
                  </a:schemeClr>
                </a:solidFill>
              </a:ln>
              <a:effectLst/>
            </c:spPr>
            <c:extLst>
              <c:ext xmlns:c16="http://schemas.microsoft.com/office/drawing/2014/chart" uri="{C3380CC4-5D6E-409C-BE32-E72D297353CC}">
                <c16:uniqueId val="{00000030-5FAA-444E-BAF4-E4A498B0623F}"/>
              </c:ext>
            </c:extLst>
          </c:dPt>
          <c:dPt>
            <c:idx val="2"/>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3-5FAA-444E-BAF4-E4A498B0623F}"/>
              </c:ext>
            </c:extLst>
          </c:dPt>
          <c:dPt>
            <c:idx val="3"/>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4-5FAA-444E-BAF4-E4A498B0623F}"/>
              </c:ext>
            </c:extLst>
          </c:dPt>
          <c:dPt>
            <c:idx val="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5-5FAA-444E-BAF4-E4A498B0623F}"/>
              </c:ext>
            </c:extLst>
          </c:dPt>
          <c:dPt>
            <c:idx val="5"/>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6-5FAA-444E-BAF4-E4A498B0623F}"/>
              </c:ext>
            </c:extLst>
          </c:dPt>
          <c:dPt>
            <c:idx val="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1-5FAA-444E-BAF4-E4A498B0623F}"/>
              </c:ext>
            </c:extLst>
          </c:dPt>
          <c:dPt>
            <c:idx val="7"/>
            <c:invertIfNegative val="0"/>
            <c:bubble3D val="0"/>
            <c:spPr>
              <a:pattFill prst="pct25">
                <a:fgClr>
                  <a:srgbClr val="FF000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90-5FAA-444E-BAF4-E4A498B0623F}"/>
              </c:ext>
            </c:extLst>
          </c:dPt>
          <c:dPt>
            <c:idx val="8"/>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7-5FAA-444E-BAF4-E4A498B0623F}"/>
              </c:ext>
            </c:extLst>
          </c:dPt>
          <c:dPt>
            <c:idx val="9"/>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8-5FAA-444E-BAF4-E4A498B0623F}"/>
              </c:ext>
            </c:extLst>
          </c:dPt>
          <c:dPt>
            <c:idx val="10"/>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3-5FAA-444E-BAF4-E4A498B0623F}"/>
              </c:ext>
            </c:extLst>
          </c:dPt>
          <c:dPt>
            <c:idx val="11"/>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1-5FAA-444E-BAF4-E4A498B0623F}"/>
              </c:ext>
            </c:extLst>
          </c:dPt>
          <c:dPt>
            <c:idx val="12"/>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2-5FAA-444E-BAF4-E4A498B0623F}"/>
              </c:ext>
            </c:extLst>
          </c:dPt>
          <c:dPt>
            <c:idx val="13"/>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5-5FAA-444E-BAF4-E4A498B0623F}"/>
              </c:ext>
            </c:extLst>
          </c:dPt>
          <c:dPt>
            <c:idx val="1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9-5FAA-444E-BAF4-E4A498B0623F}"/>
              </c:ext>
            </c:extLst>
          </c:dPt>
          <c:dPt>
            <c:idx val="15"/>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A-5FAA-444E-BAF4-E4A498B0623F}"/>
              </c:ext>
            </c:extLst>
          </c:dPt>
          <c:dPt>
            <c:idx val="1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7-5FAA-444E-BAF4-E4A498B0623F}"/>
              </c:ext>
            </c:extLst>
          </c:dPt>
          <c:dPt>
            <c:idx val="17"/>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B-5FAA-444E-BAF4-E4A498B0623F}"/>
              </c:ext>
            </c:extLst>
          </c:dPt>
          <c:dPt>
            <c:idx val="18"/>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9-5FAA-444E-BAF4-E4A498B0623F}"/>
              </c:ext>
            </c:extLst>
          </c:dPt>
          <c:dPt>
            <c:idx val="19"/>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B-5FAA-444E-BAF4-E4A498B0623F}"/>
              </c:ext>
            </c:extLst>
          </c:dPt>
          <c:dPt>
            <c:idx val="20"/>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3-5FAA-444E-BAF4-E4A498B0623F}"/>
              </c:ext>
            </c:extLst>
          </c:dPt>
          <c:dPt>
            <c:idx val="21"/>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4-5FAA-444E-BAF4-E4A498B0623F}"/>
              </c:ext>
            </c:extLst>
          </c:dPt>
          <c:dPt>
            <c:idx val="22"/>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D-5FAA-444E-BAF4-E4A498B0623F}"/>
              </c:ext>
            </c:extLst>
          </c:dPt>
          <c:dPt>
            <c:idx val="23"/>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F-5FAA-444E-BAF4-E4A498B0623F}"/>
              </c:ext>
            </c:extLst>
          </c:dPt>
          <c:dPt>
            <c:idx val="2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1-5FAA-444E-BAF4-E4A498B0623F}"/>
              </c:ext>
            </c:extLst>
          </c:dPt>
          <c:dPt>
            <c:idx val="25"/>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5-5FAA-444E-BAF4-E4A498B0623F}"/>
              </c:ext>
            </c:extLst>
          </c:dPt>
          <c:dPt>
            <c:idx val="26"/>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6-5FAA-444E-BAF4-E4A498B0623F}"/>
              </c:ext>
            </c:extLst>
          </c:dPt>
          <c:dPt>
            <c:idx val="27"/>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3-5FAA-444E-BAF4-E4A498B0623F}"/>
              </c:ext>
            </c:extLst>
          </c:dPt>
          <c:dPt>
            <c:idx val="28"/>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7-5FAA-444E-BAF4-E4A498B0623F}"/>
              </c:ext>
            </c:extLst>
          </c:dPt>
          <c:dPt>
            <c:idx val="29"/>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8-5FAA-444E-BAF4-E4A498B0623F}"/>
              </c:ext>
            </c:extLst>
          </c:dPt>
          <c:dPt>
            <c:idx val="30"/>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15-5FAA-444E-BAF4-E4A498B0623F}"/>
              </c:ext>
            </c:extLst>
          </c:dPt>
          <c:dPt>
            <c:idx val="31"/>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C-5FAA-444E-BAF4-E4A498B0623F}"/>
              </c:ext>
            </c:extLst>
          </c:dPt>
          <c:dPt>
            <c:idx val="32"/>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D-5FAA-444E-BAF4-E4A498B0623F}"/>
              </c:ext>
            </c:extLst>
          </c:dPt>
          <c:dPt>
            <c:idx val="33"/>
            <c:invertIfNegative val="0"/>
            <c:bubble3D val="0"/>
            <c:spPr>
              <a:pattFill prst="pct60">
                <a:fgClr>
                  <a:sysClr val="window" lastClr="FFFFFF">
                    <a:lumMod val="100000"/>
                  </a:sysClr>
                </a:fgClr>
                <a:bgClr>
                  <a:srgbClr val="FFC000">
                    <a:lumMod val="100000"/>
                  </a:srgbClr>
                </a:bgClr>
              </a:pattFill>
              <a:ln w="9525">
                <a:solidFill>
                  <a:schemeClr val="bg1">
                    <a:lumMod val="75000"/>
                  </a:schemeClr>
                </a:solidFill>
              </a:ln>
              <a:effectLst/>
            </c:spPr>
            <c:extLst>
              <c:ext xmlns:c16="http://schemas.microsoft.com/office/drawing/2014/chart" uri="{C3380CC4-5D6E-409C-BE32-E72D297353CC}">
                <c16:uniqueId val="{000000AF-5FAA-444E-BAF4-E4A498B0623F}"/>
              </c:ext>
            </c:extLst>
          </c:dPt>
          <c:dPt>
            <c:idx val="34"/>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9-5FAA-444E-BAF4-E4A498B0623F}"/>
              </c:ext>
            </c:extLst>
          </c:dPt>
          <c:dPt>
            <c:idx val="35"/>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B0-5FAA-444E-BAF4-E4A498B0623F}"/>
              </c:ext>
            </c:extLst>
          </c:dPt>
          <c:dPt>
            <c:idx val="3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7-5FAA-444E-BAF4-E4A498B0623F}"/>
              </c:ext>
            </c:extLst>
          </c:dPt>
          <c:dPt>
            <c:idx val="37"/>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E-5FAA-444E-BAF4-E4A498B0623F}"/>
              </c:ext>
            </c:extLst>
          </c:dPt>
          <c:dPt>
            <c:idx val="38"/>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9F-5FAA-444E-BAF4-E4A498B0623F}"/>
              </c:ext>
            </c:extLst>
          </c:dPt>
          <c:dPt>
            <c:idx val="39"/>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A-5FAA-444E-BAF4-E4A498B0623F}"/>
              </c:ext>
            </c:extLst>
          </c:dPt>
          <c:dPt>
            <c:idx val="40"/>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B-5FAA-444E-BAF4-E4A498B0623F}"/>
              </c:ext>
            </c:extLst>
          </c:dPt>
          <c:dPt>
            <c:idx val="41"/>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C-5FAA-444E-BAF4-E4A498B0623F}"/>
              </c:ext>
            </c:extLst>
          </c:dPt>
          <c:dPt>
            <c:idx val="42"/>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D-5FAA-444E-BAF4-E4A498B0623F}"/>
              </c:ext>
            </c:extLst>
          </c:dPt>
          <c:dPt>
            <c:idx val="43"/>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AE-5FAA-444E-BAF4-E4A498B0623F}"/>
              </c:ext>
            </c:extLst>
          </c:dPt>
          <c:dPt>
            <c:idx val="44"/>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9-5FAA-444E-BAF4-E4A498B0623F}"/>
              </c:ext>
            </c:extLst>
          </c:dPt>
          <c:dPt>
            <c:idx val="45"/>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B1-5FAA-444E-BAF4-E4A498B0623F}"/>
              </c:ext>
            </c:extLst>
          </c:dPt>
          <c:dPt>
            <c:idx val="4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A0-5FAA-444E-BAF4-E4A498B0623F}"/>
              </c:ext>
            </c:extLst>
          </c:dPt>
          <c:dLbls>
            <c:spPr>
              <a:noFill/>
              <a:ln w="38100">
                <a:solidFill>
                  <a:schemeClr val="bg1"/>
                </a:solidFill>
              </a:ln>
              <a:effectLst>
                <a:softEdge rad="31750"/>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'【本】全国からみた（外国人）_P8'!$V$7:$V$53</c:f>
              <c:numCache>
                <c:formatCode>0%</c:formatCode>
                <c:ptCount val="47"/>
                <c:pt idx="0">
                  <c:v>0.27136256778359402</c:v>
                </c:pt>
                <c:pt idx="1">
                  <c:v>0.3628339553343996</c:v>
                </c:pt>
                <c:pt idx="2">
                  <c:v>0.5555999385466277</c:v>
                </c:pt>
                <c:pt idx="3">
                  <c:v>0.44258306036499767</c:v>
                </c:pt>
                <c:pt idx="4">
                  <c:v>0.43965806235333554</c:v>
                </c:pt>
                <c:pt idx="5">
                  <c:v>0.48857977917298118</c:v>
                </c:pt>
                <c:pt idx="6">
                  <c:v>0.32582070354007048</c:v>
                </c:pt>
                <c:pt idx="7">
                  <c:v>0.2590269952476606</c:v>
                </c:pt>
                <c:pt idx="8">
                  <c:v>0.1866731994120529</c:v>
                </c:pt>
                <c:pt idx="9">
                  <c:v>0.42654873834033225</c:v>
                </c:pt>
                <c:pt idx="10">
                  <c:v>0.29490672814923496</c:v>
                </c:pt>
                <c:pt idx="11">
                  <c:v>0.40037557332157725</c:v>
                </c:pt>
                <c:pt idx="12">
                  <c:v>0.25187177002757266</c:v>
                </c:pt>
                <c:pt idx="13">
                  <c:v>0.31046869133748006</c:v>
                </c:pt>
                <c:pt idx="14">
                  <c:v>0.23659405111018014</c:v>
                </c:pt>
                <c:pt idx="15">
                  <c:v>0.35786315827520149</c:v>
                </c:pt>
                <c:pt idx="16">
                  <c:v>0.23107135535246071</c:v>
                </c:pt>
                <c:pt idx="17">
                  <c:v>0.24370594159113795</c:v>
                </c:pt>
                <c:pt idx="18">
                  <c:v>0.43430183230040514</c:v>
                </c:pt>
                <c:pt idx="19">
                  <c:v>0.27213715314041487</c:v>
                </c:pt>
                <c:pt idx="20">
                  <c:v>0.4110733016983017</c:v>
                </c:pt>
                <c:pt idx="21">
                  <c:v>0.70580079123208839</c:v>
                </c:pt>
                <c:pt idx="22">
                  <c:v>0.50203239531906085</c:v>
                </c:pt>
                <c:pt idx="23">
                  <c:v>0.43795889440113395</c:v>
                </c:pt>
                <c:pt idx="24">
                  <c:v>0.32198392096575013</c:v>
                </c:pt>
                <c:pt idx="25">
                  <c:v>0.27418165320913518</c:v>
                </c:pt>
                <c:pt idx="26">
                  <c:v>0.39030905461199922</c:v>
                </c:pt>
                <c:pt idx="27">
                  <c:v>0.33146576900611763</c:v>
                </c:pt>
                <c:pt idx="28">
                  <c:v>0.53927344691885992</c:v>
                </c:pt>
                <c:pt idx="29">
                  <c:v>0.35452566892843423</c:v>
                </c:pt>
                <c:pt idx="30">
                  <c:v>0.3118712273641851</c:v>
                </c:pt>
                <c:pt idx="31">
                  <c:v>0.22021965643480709</c:v>
                </c:pt>
                <c:pt idx="32">
                  <c:v>0.30807645162754799</c:v>
                </c:pt>
                <c:pt idx="33">
                  <c:v>0.12625269183081786</c:v>
                </c:pt>
                <c:pt idx="34">
                  <c:v>0.28191802314179248</c:v>
                </c:pt>
                <c:pt idx="35">
                  <c:v>0.35105105105105106</c:v>
                </c:pt>
                <c:pt idx="36">
                  <c:v>0.29871376109542525</c:v>
                </c:pt>
                <c:pt idx="37">
                  <c:v>0.2924125754083084</c:v>
                </c:pt>
                <c:pt idx="38">
                  <c:v>0.30439628482972136</c:v>
                </c:pt>
                <c:pt idx="39">
                  <c:v>0.35175612743803925</c:v>
                </c:pt>
                <c:pt idx="40">
                  <c:v>0.37678493210687691</c:v>
                </c:pt>
                <c:pt idx="41">
                  <c:v>0.27544163491513685</c:v>
                </c:pt>
                <c:pt idx="42">
                  <c:v>0.28904266787217026</c:v>
                </c:pt>
                <c:pt idx="43">
                  <c:v>0.44016288041148738</c:v>
                </c:pt>
                <c:pt idx="44">
                  <c:v>0.35356174674200608</c:v>
                </c:pt>
                <c:pt idx="45">
                  <c:v>0.3095555402898949</c:v>
                </c:pt>
                <c:pt idx="46">
                  <c:v>0.32993021047488225</c:v>
                </c:pt>
              </c:numCache>
            </c:numRef>
          </c:val>
          <c:extLst>
            <c:ext xmlns:c16="http://schemas.microsoft.com/office/drawing/2014/chart" uri="{C3380CC4-5D6E-409C-BE32-E72D297353CC}">
              <c16:uniqueId val="{0000001A-5FAA-444E-BAF4-E4A498B0623F}"/>
            </c:ext>
          </c:extLst>
        </c:ser>
        <c:ser>
          <c:idx val="1"/>
          <c:order val="1"/>
          <c:tx>
            <c:strRef>
              <c:f>'【本】全国からみた（外国人）_P8'!$W$6</c:f>
              <c:strCache>
                <c:ptCount val="1"/>
                <c:pt idx="0">
                  <c:v>No.2</c:v>
                </c:pt>
              </c:strCache>
            </c:strRef>
          </c:tx>
          <c:spPr>
            <a:solidFill>
              <a:sysClr val="window" lastClr="FFFFFF"/>
            </a:solidFill>
            <a:ln>
              <a:solidFill>
                <a:schemeClr val="bg1">
                  <a:lumMod val="75000"/>
                </a:schemeClr>
              </a:solidFill>
            </a:ln>
            <a:effectLst/>
          </c:spPr>
          <c:invertIfNegative val="0"/>
          <c:dPt>
            <c:idx val="0"/>
            <c:invertIfNegative val="0"/>
            <c:bubble3D val="0"/>
            <c:spPr>
              <a:pattFill prst="ltHorz">
                <a:fgClr>
                  <a:schemeClr val="accent6">
                    <a:lumMod val="60000"/>
                    <a:lumOff val="40000"/>
                  </a:schemeClr>
                </a:fgClr>
                <a:bgClr>
                  <a:schemeClr val="bg1"/>
                </a:bgClr>
              </a:pattFill>
              <a:ln>
                <a:solidFill>
                  <a:schemeClr val="bg1">
                    <a:lumMod val="75000"/>
                  </a:schemeClr>
                </a:solidFill>
              </a:ln>
              <a:effectLst/>
            </c:spPr>
            <c:extLst>
              <c:ext xmlns:c16="http://schemas.microsoft.com/office/drawing/2014/chart" uri="{C3380CC4-5D6E-409C-BE32-E72D297353CC}">
                <c16:uniqueId val="{000000B2-5FAA-444E-BAF4-E4A498B0623F}"/>
              </c:ext>
            </c:extLst>
          </c:dPt>
          <c:dPt>
            <c:idx val="1"/>
            <c:invertIfNegative val="0"/>
            <c:bubble3D val="0"/>
            <c:spPr>
              <a:pattFill prst="pct25">
                <a:fgClr>
                  <a:srgbClr val="FF0000"/>
                </a:fgClr>
                <a:bgClr>
                  <a:schemeClr val="bg1"/>
                </a:bgClr>
              </a:pattFill>
              <a:ln>
                <a:solidFill>
                  <a:schemeClr val="bg1">
                    <a:lumMod val="75000"/>
                  </a:schemeClr>
                </a:solidFill>
              </a:ln>
              <a:effectLst/>
            </c:spPr>
            <c:extLst>
              <c:ext xmlns:c16="http://schemas.microsoft.com/office/drawing/2014/chart" uri="{C3380CC4-5D6E-409C-BE32-E72D297353CC}">
                <c16:uniqueId val="{0000008A-5FAA-444E-BAF4-E4A498B0623F}"/>
              </c:ext>
            </c:extLst>
          </c:dPt>
          <c:dPt>
            <c:idx val="2"/>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B-5FAA-444E-BAF4-E4A498B0623F}"/>
              </c:ext>
            </c:extLst>
          </c:dPt>
          <c:dPt>
            <c:idx val="3"/>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C-5FAA-444E-BAF4-E4A498B0623F}"/>
              </c:ext>
            </c:extLst>
          </c:dPt>
          <c:dPt>
            <c:idx val="4"/>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D-5FAA-444E-BAF4-E4A498B0623F}"/>
              </c:ext>
            </c:extLst>
          </c:dPt>
          <c:dPt>
            <c:idx val="5"/>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E-5FAA-444E-BAF4-E4A498B0623F}"/>
              </c:ext>
            </c:extLst>
          </c:dPt>
          <c:dPt>
            <c:idx val="6"/>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C4-5FAA-444E-BAF4-E4A498B0623F}"/>
              </c:ext>
            </c:extLst>
          </c:dPt>
          <c:dPt>
            <c:idx val="7"/>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3-5FAA-444E-BAF4-E4A498B0623F}"/>
              </c:ext>
            </c:extLst>
          </c:dPt>
          <c:dPt>
            <c:idx val="8"/>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1-5FAA-444E-BAF4-E4A498B0623F}"/>
              </c:ext>
            </c:extLst>
          </c:dPt>
          <c:dPt>
            <c:idx val="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2-5FAA-444E-BAF4-E4A498B0623F}"/>
              </c:ext>
            </c:extLst>
          </c:dPt>
          <c:dPt>
            <c:idx val="1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5-5FAA-444E-BAF4-E4A498B0623F}"/>
              </c:ext>
            </c:extLst>
          </c:dPt>
          <c:dPt>
            <c:idx val="1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4-5FAA-444E-BAF4-E4A498B0623F}"/>
              </c:ext>
            </c:extLst>
          </c:dPt>
          <c:dPt>
            <c:idx val="1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3-5FAA-444E-BAF4-E4A498B0623F}"/>
              </c:ext>
            </c:extLst>
          </c:dPt>
          <c:dPt>
            <c:idx val="13"/>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4-5FAA-444E-BAF4-E4A498B0623F}"/>
              </c:ext>
            </c:extLst>
          </c:dPt>
          <c:dPt>
            <c:idx val="1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D-5FAA-444E-BAF4-E4A498B0623F}"/>
              </c:ext>
            </c:extLst>
          </c:dPt>
          <c:dPt>
            <c:idx val="1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6-5FAA-444E-BAF4-E4A498B0623F}"/>
              </c:ext>
            </c:extLst>
          </c:dPt>
          <c:dPt>
            <c:idx val="1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7-5FAA-444E-BAF4-E4A498B0623F}"/>
              </c:ext>
            </c:extLst>
          </c:dPt>
          <c:dPt>
            <c:idx val="1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8-5FAA-444E-BAF4-E4A498B0623F}"/>
              </c:ext>
            </c:extLst>
          </c:dPt>
          <c:dPt>
            <c:idx val="18"/>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5-5FAA-444E-BAF4-E4A498B0623F}"/>
              </c:ext>
            </c:extLst>
          </c:dPt>
          <c:dPt>
            <c:idx val="1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E-5FAA-444E-BAF4-E4A498B0623F}"/>
              </c:ext>
            </c:extLst>
          </c:dPt>
          <c:dPt>
            <c:idx val="2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6-5FAA-444E-BAF4-E4A498B0623F}"/>
              </c:ext>
            </c:extLst>
          </c:dPt>
          <c:dPt>
            <c:idx val="2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7-5FAA-444E-BAF4-E4A498B0623F}"/>
              </c:ext>
            </c:extLst>
          </c:dPt>
          <c:dPt>
            <c:idx val="2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8-5FAA-444E-BAF4-E4A498B0623F}"/>
              </c:ext>
            </c:extLst>
          </c:dPt>
          <c:dPt>
            <c:idx val="2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9-5FAA-444E-BAF4-E4A498B0623F}"/>
              </c:ext>
            </c:extLst>
          </c:dPt>
          <c:dPt>
            <c:idx val="2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F-5FAA-444E-BAF4-E4A498B0623F}"/>
              </c:ext>
            </c:extLst>
          </c:dPt>
          <c:dPt>
            <c:idx val="2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5-5FAA-444E-BAF4-E4A498B0623F}"/>
              </c:ext>
            </c:extLst>
          </c:dPt>
          <c:dPt>
            <c:idx val="26"/>
            <c:invertIfNegative val="0"/>
            <c:bubble3D val="0"/>
            <c:spPr>
              <a:pattFill prst="pct5">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6-5FAA-444E-BAF4-E4A498B0623F}"/>
              </c:ext>
            </c:extLst>
          </c:dPt>
          <c:dPt>
            <c:idx val="27"/>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A-5FAA-444E-BAF4-E4A498B0623F}"/>
              </c:ext>
            </c:extLst>
          </c:dPt>
          <c:dPt>
            <c:idx val="2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C7-5FAA-444E-BAF4-E4A498B0623F}"/>
              </c:ext>
            </c:extLst>
          </c:dPt>
          <c:dPt>
            <c:idx val="2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9-5FAA-444E-BAF4-E4A498B0623F}"/>
              </c:ext>
            </c:extLst>
          </c:dPt>
          <c:dPt>
            <c:idx val="3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A-5FAA-444E-BAF4-E4A498B0623F}"/>
              </c:ext>
            </c:extLst>
          </c:dPt>
          <c:dPt>
            <c:idx val="3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8-5FAA-444E-BAF4-E4A498B0623F}"/>
              </c:ext>
            </c:extLst>
          </c:dPt>
          <c:dPt>
            <c:idx val="32"/>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0-5FAA-444E-BAF4-E4A498B0623F}"/>
              </c:ext>
            </c:extLst>
          </c:dPt>
          <c:dPt>
            <c:idx val="33"/>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1-5FAA-444E-BAF4-E4A498B0623F}"/>
              </c:ext>
            </c:extLst>
          </c:dPt>
          <c:dPt>
            <c:idx val="34"/>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C-5FAA-444E-BAF4-E4A498B0623F}"/>
              </c:ext>
            </c:extLst>
          </c:dPt>
          <c:dPt>
            <c:idx val="3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D-5FAA-444E-BAF4-E4A498B0623F}"/>
              </c:ext>
            </c:extLst>
          </c:dPt>
          <c:dPt>
            <c:idx val="3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2-5FAA-444E-BAF4-E4A498B0623F}"/>
              </c:ext>
            </c:extLst>
          </c:dPt>
          <c:dPt>
            <c:idx val="3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9-5FAA-444E-BAF4-E4A498B0623F}"/>
              </c:ext>
            </c:extLst>
          </c:dPt>
          <c:dPt>
            <c:idx val="3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B-5FAA-444E-BAF4-E4A498B0623F}"/>
              </c:ext>
            </c:extLst>
          </c:dPt>
          <c:dPt>
            <c:idx val="39"/>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E-5FAA-444E-BAF4-E4A498B0623F}"/>
              </c:ext>
            </c:extLst>
          </c:dPt>
          <c:dPt>
            <c:idx val="40"/>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F-5FAA-444E-BAF4-E4A498B0623F}"/>
              </c:ext>
            </c:extLst>
          </c:dPt>
          <c:dPt>
            <c:idx val="4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0-5FAA-444E-BAF4-E4A498B0623F}"/>
              </c:ext>
            </c:extLst>
          </c:dPt>
          <c:dPt>
            <c:idx val="4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1-5FAA-444E-BAF4-E4A498B0623F}"/>
              </c:ext>
            </c:extLst>
          </c:dPt>
          <c:dPt>
            <c:idx val="4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2-5FAA-444E-BAF4-E4A498B0623F}"/>
              </c:ext>
            </c:extLst>
          </c:dPt>
          <c:dPt>
            <c:idx val="4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C3-5FAA-444E-BAF4-E4A498B0623F}"/>
              </c:ext>
            </c:extLst>
          </c:dPt>
          <c:dPt>
            <c:idx val="4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A-5FAA-444E-BAF4-E4A498B0623F}"/>
              </c:ext>
            </c:extLst>
          </c:dPt>
          <c:dPt>
            <c:idx val="4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B-5FAA-444E-BAF4-E4A498B0623F}"/>
              </c:ext>
            </c:extLst>
          </c:dPt>
          <c:dLbls>
            <c:spPr>
              <a:noFill/>
              <a:ln w="38100">
                <a:solidFill>
                  <a:schemeClr val="bg1"/>
                </a:solidFill>
              </a:ln>
              <a:effectLst>
                <a:softEdge rad="31750"/>
              </a:effectLst>
            </c:spPr>
            <c:txPr>
              <a:bodyPr rot="0" spcFirstLastPara="1" vertOverflow="ellipsis" vert="horz" wrap="square" lIns="38100" tIns="19050" rIns="38100" bIns="19050" anchor="ctr" anchorCtr="1">
                <a:spAutoFit/>
              </a:bodyPr>
              <a:lstStyle/>
              <a:p>
                <a:pPr>
                  <a:defRPr sz="600" b="1" i="0" u="none" strike="noStrike" kern="1200" baseline="0">
                    <a:ln>
                      <a:noFill/>
                    </a:ln>
                    <a:solidFill>
                      <a:schemeClr val="tx1">
                        <a:lumMod val="75000"/>
                        <a:lumOff val="25000"/>
                      </a:schemeClr>
                    </a:solidFill>
                    <a:effectLst>
                      <a:glow rad="76200">
                        <a:schemeClr val="bg1"/>
                      </a:glow>
                    </a:effectLst>
                    <a:latin typeface="BIZ UDPゴシック" panose="020B0400000000000000" pitchFamily="50" charset="-128"/>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'【本】全国からみた（外国人）_P8'!$W$7:$W$53</c:f>
              <c:numCache>
                <c:formatCode>0%</c:formatCode>
                <c:ptCount val="47"/>
                <c:pt idx="0">
                  <c:v>0.17683854182992195</c:v>
                </c:pt>
                <c:pt idx="1">
                  <c:v>0.19166518571174693</c:v>
                </c:pt>
                <c:pt idx="2">
                  <c:v>0.18592717775387924</c:v>
                </c:pt>
                <c:pt idx="3">
                  <c:v>0.12078614880673842</c:v>
                </c:pt>
                <c:pt idx="4">
                  <c:v>0.11481729802212538</c:v>
                </c:pt>
                <c:pt idx="5">
                  <c:v>0.10489283394674172</c:v>
                </c:pt>
                <c:pt idx="6">
                  <c:v>0.14216207147251272</c:v>
                </c:pt>
                <c:pt idx="7">
                  <c:v>0.16691979814805741</c:v>
                </c:pt>
                <c:pt idx="8">
                  <c:v>0.16130855915275316</c:v>
                </c:pt>
                <c:pt idx="9">
                  <c:v>0.13731465309004423</c:v>
                </c:pt>
                <c:pt idx="10">
                  <c:v>0.11900020959966465</c:v>
                </c:pt>
                <c:pt idx="11">
                  <c:v>0.12190024840402533</c:v>
                </c:pt>
                <c:pt idx="12">
                  <c:v>0.12281808645068482</c:v>
                </c:pt>
                <c:pt idx="13">
                  <c:v>0.14928987698416726</c:v>
                </c:pt>
                <c:pt idx="14">
                  <c:v>0.20692815249266863</c:v>
                </c:pt>
                <c:pt idx="15">
                  <c:v>0.12639606751725882</c:v>
                </c:pt>
                <c:pt idx="16">
                  <c:v>0.11775305631386428</c:v>
                </c:pt>
                <c:pt idx="17">
                  <c:v>0.19889224572004027</c:v>
                </c:pt>
                <c:pt idx="18">
                  <c:v>0.13277294870570255</c:v>
                </c:pt>
                <c:pt idx="19">
                  <c:v>0.17405241255201889</c:v>
                </c:pt>
                <c:pt idx="20">
                  <c:v>0.13832261488511488</c:v>
                </c:pt>
                <c:pt idx="21">
                  <c:v>4.7128471104885578E-2</c:v>
                </c:pt>
                <c:pt idx="22">
                  <c:v>0.10388699099260286</c:v>
                </c:pt>
                <c:pt idx="23">
                  <c:v>0.11353649893692416</c:v>
                </c:pt>
                <c:pt idx="24">
                  <c:v>0.28397893092063814</c:v>
                </c:pt>
                <c:pt idx="25">
                  <c:v>0.10969433934433924</c:v>
                </c:pt>
                <c:pt idx="26">
                  <c:v>0.11035261112203384</c:v>
                </c:pt>
                <c:pt idx="27">
                  <c:v>0.21264102800577947</c:v>
                </c:pt>
                <c:pt idx="28">
                  <c:v>4.5221901230636248E-2</c:v>
                </c:pt>
                <c:pt idx="29">
                  <c:v>0.200512098322878</c:v>
                </c:pt>
                <c:pt idx="30">
                  <c:v>0.25196339326280265</c:v>
                </c:pt>
                <c:pt idx="31">
                  <c:v>0.15699802872430302</c:v>
                </c:pt>
                <c:pt idx="32">
                  <c:v>0.17167567076769419</c:v>
                </c:pt>
                <c:pt idx="33">
                  <c:v>8.5290251610437309E-2</c:v>
                </c:pt>
                <c:pt idx="34">
                  <c:v>0.1677779956854285</c:v>
                </c:pt>
                <c:pt idx="35">
                  <c:v>0.16506506506506508</c:v>
                </c:pt>
                <c:pt idx="36">
                  <c:v>0.26090165900828582</c:v>
                </c:pt>
                <c:pt idx="37">
                  <c:v>0.17058217666388739</c:v>
                </c:pt>
                <c:pt idx="38">
                  <c:v>0.23356037151702785</c:v>
                </c:pt>
                <c:pt idx="39">
                  <c:v>0.17930610262204716</c:v>
                </c:pt>
                <c:pt idx="40">
                  <c:v>0.22633961162213462</c:v>
                </c:pt>
                <c:pt idx="41">
                  <c:v>0.16018358157256668</c:v>
                </c:pt>
                <c:pt idx="42">
                  <c:v>0.24368559539126705</c:v>
                </c:pt>
                <c:pt idx="43">
                  <c:v>0.1556258036862409</c:v>
                </c:pt>
                <c:pt idx="44">
                  <c:v>0.21530522258875787</c:v>
                </c:pt>
                <c:pt idx="45">
                  <c:v>0.19333653912207185</c:v>
                </c:pt>
                <c:pt idx="46">
                  <c:v>0.21154615604458415</c:v>
                </c:pt>
              </c:numCache>
            </c:numRef>
          </c:val>
          <c:extLst>
            <c:ext xmlns:c16="http://schemas.microsoft.com/office/drawing/2014/chart" uri="{C3380CC4-5D6E-409C-BE32-E72D297353CC}">
              <c16:uniqueId val="{00000026-5FAA-444E-BAF4-E4A498B0623F}"/>
            </c:ext>
          </c:extLst>
        </c:ser>
        <c:ser>
          <c:idx val="2"/>
          <c:order val="2"/>
          <c:tx>
            <c:strRef>
              <c:f>'【本】全国からみた（外国人）_P8'!$X$6</c:f>
              <c:strCache>
                <c:ptCount val="1"/>
                <c:pt idx="0">
                  <c:v>No.3</c:v>
                </c:pt>
              </c:strCache>
            </c:strRef>
          </c:tx>
          <c:spPr>
            <a:solidFill>
              <a:schemeClr val="bg1">
                <a:lumMod val="75000"/>
              </a:schemeClr>
            </a:solidFill>
            <a:ln>
              <a:solidFill>
                <a:schemeClr val="bg1">
                  <a:lumMod val="75000"/>
                </a:schemeClr>
              </a:solidFill>
            </a:ln>
            <a:effectLst/>
          </c:spPr>
          <c:invertIfNegative val="0"/>
          <c:dPt>
            <c:idx val="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C-5FAA-444E-BAF4-E4A498B0623F}"/>
              </c:ext>
            </c:extLst>
          </c:dPt>
          <c:dPt>
            <c:idx val="1"/>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D-5FAA-444E-BAF4-E4A498B0623F}"/>
              </c:ext>
            </c:extLst>
          </c:dPt>
          <c:dPt>
            <c:idx val="2"/>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4-5FAA-444E-BAF4-E4A498B0623F}"/>
              </c:ext>
            </c:extLst>
          </c:dPt>
          <c:dPt>
            <c:idx val="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F0-5FAA-444E-BAF4-E4A498B0623F}"/>
              </c:ext>
            </c:extLst>
          </c:dPt>
          <c:dPt>
            <c:idx val="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6-5FAA-444E-BAF4-E4A498B0623F}"/>
              </c:ext>
            </c:extLst>
          </c:dPt>
          <c:dPt>
            <c:idx val="5"/>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E-5FAA-444E-BAF4-E4A498B0623F}"/>
              </c:ext>
            </c:extLst>
          </c:dPt>
          <c:dPt>
            <c:idx val="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F-5FAA-444E-BAF4-E4A498B0623F}"/>
              </c:ext>
            </c:extLst>
          </c:dPt>
          <c:dPt>
            <c:idx val="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F-5FAA-444E-BAF4-E4A498B0623F}"/>
              </c:ext>
            </c:extLst>
          </c:dPt>
          <c:dPt>
            <c:idx val="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CC-5FAA-444E-BAF4-E4A498B0623F}"/>
              </c:ext>
            </c:extLst>
          </c:dPt>
          <c:dPt>
            <c:idx val="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7-5FAA-444E-BAF4-E4A498B0623F}"/>
              </c:ext>
            </c:extLst>
          </c:dPt>
          <c:dPt>
            <c:idx val="1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F3-5FAA-444E-BAF4-E4A498B0623F}"/>
              </c:ext>
            </c:extLst>
          </c:dPt>
          <c:dPt>
            <c:idx val="1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F4-5FAA-444E-BAF4-E4A498B0623F}"/>
              </c:ext>
            </c:extLst>
          </c:dPt>
          <c:dPt>
            <c:idx val="1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4-5FAA-444E-BAF4-E4A498B0623F}"/>
              </c:ext>
            </c:extLst>
          </c:dPt>
          <c:dPt>
            <c:idx val="1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5-5FAA-444E-BAF4-E4A498B0623F}"/>
              </c:ext>
            </c:extLst>
          </c:dPt>
          <c:dPt>
            <c:idx val="1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8-5FAA-444E-BAF4-E4A498B0623F}"/>
              </c:ext>
            </c:extLst>
          </c:dPt>
          <c:dPt>
            <c:idx val="15"/>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06-5FAA-444E-BAF4-E4A498B0623F}"/>
              </c:ext>
            </c:extLst>
          </c:dPt>
          <c:dPt>
            <c:idx val="1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07-5FAA-444E-BAF4-E4A498B0623F}"/>
              </c:ext>
            </c:extLst>
          </c:dPt>
          <c:dPt>
            <c:idx val="17"/>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1-5FAA-444E-BAF4-E4A498B0623F}"/>
              </c:ext>
            </c:extLst>
          </c:dPt>
          <c:dPt>
            <c:idx val="18"/>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08-5FAA-444E-BAF4-E4A498B0623F}"/>
              </c:ext>
            </c:extLst>
          </c:dPt>
          <c:dPt>
            <c:idx val="1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9-5FAA-444E-BAF4-E4A498B0623F}"/>
              </c:ext>
            </c:extLst>
          </c:dPt>
          <c:dPt>
            <c:idx val="20"/>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A-5FAA-444E-BAF4-E4A498B0623F}"/>
              </c:ext>
            </c:extLst>
          </c:dPt>
          <c:dPt>
            <c:idx val="2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0-5FAA-444E-BAF4-E4A498B0623F}"/>
              </c:ext>
            </c:extLst>
          </c:dPt>
          <c:dPt>
            <c:idx val="2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B-5FAA-444E-BAF4-E4A498B0623F}"/>
              </c:ext>
            </c:extLst>
          </c:dPt>
          <c:dPt>
            <c:idx val="2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F2-5FAA-444E-BAF4-E4A498B0623F}"/>
              </c:ext>
            </c:extLst>
          </c:dPt>
          <c:dPt>
            <c:idx val="2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1-5FAA-444E-BAF4-E4A498B0623F}"/>
              </c:ext>
            </c:extLst>
          </c:dPt>
          <c:dPt>
            <c:idx val="2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3-5FAA-444E-BAF4-E4A498B0623F}"/>
              </c:ext>
            </c:extLst>
          </c:dPt>
          <c:dPt>
            <c:idx val="26"/>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2-5FAA-444E-BAF4-E4A498B0623F}"/>
              </c:ext>
            </c:extLst>
          </c:dPt>
          <c:dPt>
            <c:idx val="2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2-5FAA-444E-BAF4-E4A498B0623F}"/>
              </c:ext>
            </c:extLst>
          </c:dPt>
          <c:dPt>
            <c:idx val="28"/>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1-5FAA-444E-BAF4-E4A498B0623F}"/>
              </c:ext>
            </c:extLst>
          </c:dPt>
          <c:dPt>
            <c:idx val="29"/>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0-5FAA-444E-BAF4-E4A498B0623F}"/>
              </c:ext>
            </c:extLst>
          </c:dPt>
          <c:dPt>
            <c:idx val="3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F-5FAA-444E-BAF4-E4A498B0623F}"/>
              </c:ext>
            </c:extLst>
          </c:dPt>
          <c:dPt>
            <c:idx val="31"/>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09-5FAA-444E-BAF4-E4A498B0623F}"/>
              </c:ext>
            </c:extLst>
          </c:dPt>
          <c:dPt>
            <c:idx val="3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C-5FAA-444E-BAF4-E4A498B0623F}"/>
              </c:ext>
            </c:extLst>
          </c:dPt>
          <c:dPt>
            <c:idx val="33"/>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0FE-5FAA-444E-BAF4-E4A498B0623F}"/>
              </c:ext>
            </c:extLst>
          </c:dPt>
          <c:dPt>
            <c:idx val="3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F6-5FAA-444E-BAF4-E4A498B0623F}"/>
              </c:ext>
            </c:extLst>
          </c:dPt>
          <c:dPt>
            <c:idx val="3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5-5FAA-444E-BAF4-E4A498B0623F}"/>
              </c:ext>
            </c:extLst>
          </c:dPt>
          <c:dPt>
            <c:idx val="3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3-5FAA-444E-BAF4-E4A498B0623F}"/>
              </c:ext>
            </c:extLst>
          </c:dPt>
          <c:dPt>
            <c:idx val="37"/>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7-5FAA-444E-BAF4-E4A498B0623F}"/>
              </c:ext>
            </c:extLst>
          </c:dPt>
          <c:dPt>
            <c:idx val="38"/>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8-5FAA-444E-BAF4-E4A498B0623F}"/>
              </c:ext>
            </c:extLst>
          </c:dPt>
          <c:dPt>
            <c:idx val="3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9-5FAA-444E-BAF4-E4A498B0623F}"/>
              </c:ext>
            </c:extLst>
          </c:dPt>
          <c:dPt>
            <c:idx val="4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A-5FAA-444E-BAF4-E4A498B0623F}"/>
              </c:ext>
            </c:extLst>
          </c:dPt>
          <c:dPt>
            <c:idx val="41"/>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B-5FAA-444E-BAF4-E4A498B0623F}"/>
              </c:ext>
            </c:extLst>
          </c:dPt>
          <c:dPt>
            <c:idx val="42"/>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F-5FAA-444E-BAF4-E4A498B0623F}"/>
              </c:ext>
            </c:extLst>
          </c:dPt>
          <c:dPt>
            <c:idx val="4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E-5FAA-444E-BAF4-E4A498B0623F}"/>
              </c:ext>
            </c:extLst>
          </c:dPt>
          <c:dPt>
            <c:idx val="44"/>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D-5FAA-444E-BAF4-E4A498B0623F}"/>
              </c:ext>
            </c:extLst>
          </c:dPt>
          <c:dPt>
            <c:idx val="4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D-5FAA-444E-BAF4-E4A498B0623F}"/>
              </c:ext>
            </c:extLst>
          </c:dPt>
          <c:dPt>
            <c:idx val="46"/>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C-5FAA-444E-BAF4-E4A498B0623F}"/>
              </c:ext>
            </c:extLst>
          </c:dPt>
          <c:dLbls>
            <c:dLbl>
              <c:idx val="33"/>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FE-5FAA-444E-BAF4-E4A498B0623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762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'【本】全国からみた（外国人）_P8'!$X$7:$X$53</c:f>
              <c:numCache>
                <c:formatCode>0%</c:formatCode>
                <c:ptCount val="47"/>
                <c:pt idx="0">
                  <c:v>0.13942011723035452</c:v>
                </c:pt>
                <c:pt idx="1">
                  <c:v>0.10248208044547125</c:v>
                </c:pt>
                <c:pt idx="2">
                  <c:v>6.5171301275157481E-2</c:v>
                </c:pt>
                <c:pt idx="3">
                  <c:v>7.2812353766963031E-2</c:v>
                </c:pt>
                <c:pt idx="4">
                  <c:v>6.8806570566543754E-2</c:v>
                </c:pt>
                <c:pt idx="5">
                  <c:v>8.5516345529335361E-2</c:v>
                </c:pt>
                <c:pt idx="6">
                  <c:v>0.12398635423074772</c:v>
                </c:pt>
                <c:pt idx="7">
                  <c:v>6.8639459115182988E-2</c:v>
                </c:pt>
                <c:pt idx="8">
                  <c:v>0.10157162778426865</c:v>
                </c:pt>
                <c:pt idx="9">
                  <c:v>9.498680738786279E-2</c:v>
                </c:pt>
                <c:pt idx="10">
                  <c:v>8.2058268706770063E-2</c:v>
                </c:pt>
                <c:pt idx="11">
                  <c:v>7.3491136300051718E-2</c:v>
                </c:pt>
                <c:pt idx="12">
                  <c:v>7.6566508684376283E-2</c:v>
                </c:pt>
                <c:pt idx="13">
                  <c:v>5.8906894230736709E-2</c:v>
                </c:pt>
                <c:pt idx="14">
                  <c:v>0.12327188940092165</c:v>
                </c:pt>
                <c:pt idx="15">
                  <c:v>0.11840821194925362</c:v>
                </c:pt>
                <c:pt idx="16">
                  <c:v>9.4295240458797766E-2</c:v>
                </c:pt>
                <c:pt idx="17">
                  <c:v>0.18554884189325277</c:v>
                </c:pt>
                <c:pt idx="18">
                  <c:v>8.57939125597703E-2</c:v>
                </c:pt>
                <c:pt idx="19">
                  <c:v>9.2509279046226522E-2</c:v>
                </c:pt>
                <c:pt idx="20">
                  <c:v>7.1264672827172831E-2</c:v>
                </c:pt>
                <c:pt idx="21">
                  <c:v>3.1748660773438832E-2</c:v>
                </c:pt>
                <c:pt idx="22">
                  <c:v>5.8671087429341413E-2</c:v>
                </c:pt>
                <c:pt idx="23">
                  <c:v>7.7023387668320342E-2</c:v>
                </c:pt>
                <c:pt idx="24">
                  <c:v>0.11245243075682351</c:v>
                </c:pt>
                <c:pt idx="25">
                  <c:v>9.3759847314937528E-2</c:v>
                </c:pt>
                <c:pt idx="26">
                  <c:v>9.5540120889480398E-2</c:v>
                </c:pt>
                <c:pt idx="27">
                  <c:v>8.638445694610962E-2</c:v>
                </c:pt>
                <c:pt idx="28">
                  <c:v>4.1013625713700777E-2</c:v>
                </c:pt>
                <c:pt idx="29">
                  <c:v>0.10490334144155677</c:v>
                </c:pt>
                <c:pt idx="30">
                  <c:v>0.12650094113065491</c:v>
                </c:pt>
                <c:pt idx="31">
                  <c:v>0.14953534215713885</c:v>
                </c:pt>
                <c:pt idx="32">
                  <c:v>0.14266581922186408</c:v>
                </c:pt>
                <c:pt idx="33">
                  <c:v>8.3854608507583736E-2</c:v>
                </c:pt>
                <c:pt idx="34">
                  <c:v>0.15699156697391645</c:v>
                </c:pt>
                <c:pt idx="35">
                  <c:v>0.14274274274274273</c:v>
                </c:pt>
                <c:pt idx="36">
                  <c:v>0.14812969421838382</c:v>
                </c:pt>
                <c:pt idx="37">
                  <c:v>0.14488204423954093</c:v>
                </c:pt>
                <c:pt idx="38">
                  <c:v>0.16718266253869968</c:v>
                </c:pt>
                <c:pt idx="39">
                  <c:v>0.14691331298773985</c:v>
                </c:pt>
                <c:pt idx="40">
                  <c:v>0.21755000730033583</c:v>
                </c:pt>
                <c:pt idx="41">
                  <c:v>0.15235538621406305</c:v>
                </c:pt>
                <c:pt idx="42">
                  <c:v>0.15436241610738255</c:v>
                </c:pt>
                <c:pt idx="43">
                  <c:v>0.10704029147021003</c:v>
                </c:pt>
                <c:pt idx="44">
                  <c:v>0.20060750563412483</c:v>
                </c:pt>
                <c:pt idx="45">
                  <c:v>0.17731675482585699</c:v>
                </c:pt>
                <c:pt idx="46">
                  <c:v>0.17518553688150532</c:v>
                </c:pt>
              </c:numCache>
            </c:numRef>
          </c:val>
          <c:extLst>
            <c:ext xmlns:c16="http://schemas.microsoft.com/office/drawing/2014/chart" uri="{C3380CC4-5D6E-409C-BE32-E72D297353CC}">
              <c16:uniqueId val="{00000027-5FAA-444E-BAF4-E4A498B0623F}"/>
            </c:ext>
          </c:extLst>
        </c:ser>
        <c:ser>
          <c:idx val="3"/>
          <c:order val="3"/>
          <c:tx>
            <c:strRef>
              <c:f>'【本】全国からみた（外国人）_P8'!$Y$6</c:f>
              <c:strCache>
                <c:ptCount val="1"/>
                <c:pt idx="0">
                  <c:v>No.4</c:v>
                </c:pt>
              </c:strCache>
            </c:strRef>
          </c:tx>
          <c:spPr>
            <a:solidFill>
              <a:sysClr val="window" lastClr="FFFFFF"/>
            </a:solidFill>
            <a:ln>
              <a:solidFill>
                <a:schemeClr val="bg1">
                  <a:lumMod val="75000"/>
                </a:schemeClr>
              </a:solidFill>
            </a:ln>
            <a:effectLst/>
          </c:spPr>
          <c:invertIfNegative val="0"/>
          <c:dPt>
            <c:idx val="0"/>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A-5FAA-444E-BAF4-E4A498B0623F}"/>
              </c:ext>
            </c:extLst>
          </c:dPt>
          <c:dPt>
            <c:idx val="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B-5FAA-444E-BAF4-E4A498B0623F}"/>
              </c:ext>
            </c:extLst>
          </c:dPt>
          <c:dPt>
            <c:idx val="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C-5FAA-444E-BAF4-E4A498B0623F}"/>
              </c:ext>
            </c:extLst>
          </c:dPt>
          <c:dPt>
            <c:idx val="3"/>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0D-5FAA-444E-BAF4-E4A498B0623F}"/>
              </c:ext>
            </c:extLst>
          </c:dPt>
          <c:dPt>
            <c:idx val="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E-5FAA-444E-BAF4-E4A498B0623F}"/>
              </c:ext>
            </c:extLst>
          </c:dPt>
          <c:dPt>
            <c:idx val="5"/>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E5-5FAA-444E-BAF4-E4A498B0623F}"/>
              </c:ext>
            </c:extLst>
          </c:dPt>
          <c:dPt>
            <c:idx val="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0F-5FAA-444E-BAF4-E4A498B0623F}"/>
              </c:ext>
            </c:extLst>
          </c:dPt>
          <c:dPt>
            <c:idx val="7"/>
            <c:invertIfNegative val="0"/>
            <c:bubble3D val="0"/>
            <c:spPr>
              <a:pattFill prst="pct10">
                <a:fgClr>
                  <a:srgbClr val="00206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0-5FAA-444E-BAF4-E4A498B0623F}"/>
              </c:ext>
            </c:extLst>
          </c:dPt>
          <c:dPt>
            <c:idx val="8"/>
            <c:invertIfNegative val="0"/>
            <c:bubble3D val="0"/>
            <c:spPr>
              <a:pattFill prst="smCheck">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1-5FAA-444E-BAF4-E4A498B0623F}"/>
              </c:ext>
            </c:extLst>
          </c:dPt>
          <c:dPt>
            <c:idx val="9"/>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12-5FAA-444E-BAF4-E4A498B0623F}"/>
              </c:ext>
            </c:extLst>
          </c:dPt>
          <c:dPt>
            <c:idx val="1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3-5FAA-444E-BAF4-E4A498B0623F}"/>
              </c:ext>
            </c:extLst>
          </c:dPt>
          <c:dPt>
            <c:idx val="11"/>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14-5FAA-444E-BAF4-E4A498B0623F}"/>
              </c:ext>
            </c:extLst>
          </c:dPt>
          <c:dPt>
            <c:idx val="1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5-5FAA-444E-BAF4-E4A498B0623F}"/>
              </c:ext>
            </c:extLst>
          </c:dPt>
          <c:dPt>
            <c:idx val="13"/>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6-5FAA-444E-BAF4-E4A498B0623F}"/>
              </c:ext>
            </c:extLst>
          </c:dPt>
          <c:dPt>
            <c:idx val="14"/>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17-5FAA-444E-BAF4-E4A498B0623F}"/>
              </c:ext>
            </c:extLst>
          </c:dPt>
          <c:dPt>
            <c:idx val="1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8-5FAA-444E-BAF4-E4A498B0623F}"/>
              </c:ext>
            </c:extLst>
          </c:dPt>
          <c:dPt>
            <c:idx val="1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19-5FAA-444E-BAF4-E4A498B0623F}"/>
              </c:ext>
            </c:extLst>
          </c:dPt>
          <c:dPt>
            <c:idx val="1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1A-5FAA-444E-BAF4-E4A498B0623F}"/>
              </c:ext>
            </c:extLst>
          </c:dPt>
          <c:dPt>
            <c:idx val="1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1B-5FAA-444E-BAF4-E4A498B0623F}"/>
              </c:ext>
            </c:extLst>
          </c:dPt>
          <c:dPt>
            <c:idx val="19"/>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1C-5FAA-444E-BAF4-E4A498B0623F}"/>
              </c:ext>
            </c:extLst>
          </c:dPt>
          <c:dPt>
            <c:idx val="2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1D-5FAA-444E-BAF4-E4A498B0623F}"/>
              </c:ext>
            </c:extLst>
          </c:dPt>
          <c:dPt>
            <c:idx val="2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1E-5FAA-444E-BAF4-E4A498B0623F}"/>
              </c:ext>
            </c:extLst>
          </c:dPt>
          <c:dPt>
            <c:idx val="22"/>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1F-5FAA-444E-BAF4-E4A498B0623F}"/>
              </c:ext>
            </c:extLst>
          </c:dPt>
          <c:dPt>
            <c:idx val="2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20-5FAA-444E-BAF4-E4A498B0623F}"/>
              </c:ext>
            </c:extLst>
          </c:dPt>
          <c:dPt>
            <c:idx val="2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1-5FAA-444E-BAF4-E4A498B0623F}"/>
              </c:ext>
            </c:extLst>
          </c:dPt>
          <c:dPt>
            <c:idx val="25"/>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22-5FAA-444E-BAF4-E4A498B0623F}"/>
              </c:ext>
            </c:extLst>
          </c:dPt>
          <c:dPt>
            <c:idx val="2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23-5FAA-444E-BAF4-E4A498B0623F}"/>
              </c:ext>
            </c:extLst>
          </c:dPt>
          <c:dPt>
            <c:idx val="2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24-5FAA-444E-BAF4-E4A498B0623F}"/>
              </c:ext>
            </c:extLst>
          </c:dPt>
          <c:dPt>
            <c:idx val="28"/>
            <c:invertIfNegative val="0"/>
            <c:bubble3D val="0"/>
            <c:spPr>
              <a:pattFill prst="dashHorz">
                <a:fgClr>
                  <a:schemeClr val="bg1"/>
                </a:fgClr>
                <a:bgClr>
                  <a:schemeClr val="accent5">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25-5FAA-444E-BAF4-E4A498B0623F}"/>
              </c:ext>
            </c:extLst>
          </c:dPt>
          <c:dPt>
            <c:idx val="29"/>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6-5FAA-444E-BAF4-E4A498B0623F}"/>
              </c:ext>
            </c:extLst>
          </c:dPt>
          <c:dPt>
            <c:idx val="30"/>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7-5FAA-444E-BAF4-E4A498B0623F}"/>
              </c:ext>
            </c:extLst>
          </c:dPt>
          <c:dPt>
            <c:idx val="31"/>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8-5FAA-444E-BAF4-E4A498B0623F}"/>
              </c:ext>
            </c:extLst>
          </c:dPt>
          <c:dPt>
            <c:idx val="3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9-5FAA-444E-BAF4-E4A498B0623F}"/>
              </c:ext>
            </c:extLst>
          </c:dPt>
          <c:dPt>
            <c:idx val="3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A-5FAA-444E-BAF4-E4A498B0623F}"/>
              </c:ext>
            </c:extLst>
          </c:dPt>
          <c:dPt>
            <c:idx val="3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B-5FAA-444E-BAF4-E4A498B0623F}"/>
              </c:ext>
            </c:extLst>
          </c:dPt>
          <c:dPt>
            <c:idx val="3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2C-5FAA-444E-BAF4-E4A498B0623F}"/>
              </c:ext>
            </c:extLst>
          </c:dPt>
          <c:dPt>
            <c:idx val="36"/>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D-5FAA-444E-BAF4-E4A498B0623F}"/>
              </c:ext>
            </c:extLst>
          </c:dPt>
          <c:dPt>
            <c:idx val="3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2E-5FAA-444E-BAF4-E4A498B0623F}"/>
              </c:ext>
            </c:extLst>
          </c:dPt>
          <c:dPt>
            <c:idx val="38"/>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F-5FAA-444E-BAF4-E4A498B0623F}"/>
              </c:ext>
            </c:extLst>
          </c:dPt>
          <c:dPt>
            <c:idx val="3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0-5FAA-444E-BAF4-E4A498B0623F}"/>
              </c:ext>
            </c:extLst>
          </c:dPt>
          <c:dPt>
            <c:idx val="40"/>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1-5FAA-444E-BAF4-E4A498B0623F}"/>
              </c:ext>
            </c:extLst>
          </c:dPt>
          <c:dPt>
            <c:idx val="41"/>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2-5FAA-444E-BAF4-E4A498B0623F}"/>
              </c:ext>
            </c:extLst>
          </c:dPt>
          <c:dPt>
            <c:idx val="4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3-5FAA-444E-BAF4-E4A498B0623F}"/>
              </c:ext>
            </c:extLst>
          </c:dPt>
          <c:dPt>
            <c:idx val="43"/>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4-5FAA-444E-BAF4-E4A498B0623F}"/>
              </c:ext>
            </c:extLst>
          </c:dPt>
          <c:dPt>
            <c:idx val="4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5-5FAA-444E-BAF4-E4A498B0623F}"/>
              </c:ext>
            </c:extLst>
          </c:dPt>
          <c:dPt>
            <c:idx val="4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6-5FAA-444E-BAF4-E4A498B0623F}"/>
              </c:ext>
            </c:extLst>
          </c:dPt>
          <c:dPt>
            <c:idx val="4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7-5FAA-444E-BAF4-E4A498B0623F}"/>
              </c:ext>
            </c:extLst>
          </c:dPt>
          <c:dLbls>
            <c:dLbl>
              <c:idx val="14"/>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17-5FAA-444E-BAF4-E4A498B0623F}"/>
                </c:ext>
              </c:extLst>
            </c:dLbl>
            <c:dLbl>
              <c:idx val="1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1C-5FAA-444E-BAF4-E4A498B0623F}"/>
                </c:ext>
              </c:extLst>
            </c:dLbl>
            <c:dLbl>
              <c:idx val="25"/>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22-5FAA-444E-BAF4-E4A498B0623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762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'【本】全国からみた（外国人）_P8'!$Y$7:$Y$53</c:f>
              <c:numCache>
                <c:formatCode>0%</c:formatCode>
                <c:ptCount val="47"/>
                <c:pt idx="0">
                  <c:v>9.2117982634861928E-2</c:v>
                </c:pt>
                <c:pt idx="1">
                  <c:v>8.2726141816243118E-2</c:v>
                </c:pt>
                <c:pt idx="2">
                  <c:v>3.6595483177139343E-2</c:v>
                </c:pt>
                <c:pt idx="3">
                  <c:v>5.1024801123069723E-2</c:v>
                </c:pt>
                <c:pt idx="4">
                  <c:v>6.1096211867247736E-2</c:v>
                </c:pt>
                <c:pt idx="5">
                  <c:v>6.2946525221909508E-2</c:v>
                </c:pt>
                <c:pt idx="6">
                  <c:v>4.5746882165426987E-2</c:v>
                </c:pt>
                <c:pt idx="7">
                  <c:v>5.3353583851844591E-2</c:v>
                </c:pt>
                <c:pt idx="8">
                  <c:v>7.5717031621000269E-2</c:v>
                </c:pt>
                <c:pt idx="9">
                  <c:v>7.2243487309078744E-2</c:v>
                </c:pt>
                <c:pt idx="10">
                  <c:v>6.5919094529448746E-2</c:v>
                </c:pt>
                <c:pt idx="11">
                  <c:v>6.7022458097716883E-2</c:v>
                </c:pt>
                <c:pt idx="12">
                  <c:v>6.1476106117459135E-2</c:v>
                </c:pt>
                <c:pt idx="13">
                  <c:v>4.625354723273567E-2</c:v>
                </c:pt>
                <c:pt idx="14">
                  <c:v>7.8733766233766239E-2</c:v>
                </c:pt>
                <c:pt idx="15">
                  <c:v>7.3950916254021032E-2</c:v>
                </c:pt>
                <c:pt idx="16">
                  <c:v>7.3632076998608062E-2</c:v>
                </c:pt>
                <c:pt idx="17">
                  <c:v>4.5065458207452162E-2</c:v>
                </c:pt>
                <c:pt idx="18">
                  <c:v>6.533013434622105E-2</c:v>
                </c:pt>
                <c:pt idx="19">
                  <c:v>8.5841219853142026E-2</c:v>
                </c:pt>
                <c:pt idx="20">
                  <c:v>5.8199612887112888E-2</c:v>
                </c:pt>
                <c:pt idx="21">
                  <c:v>2.7253023907323631E-2</c:v>
                </c:pt>
                <c:pt idx="22">
                  <c:v>5.4024813673799153E-2</c:v>
                </c:pt>
                <c:pt idx="23">
                  <c:v>7.5974486180014178E-2</c:v>
                </c:pt>
                <c:pt idx="24">
                  <c:v>6.9129766375160662E-2</c:v>
                </c:pt>
                <c:pt idx="25">
                  <c:v>5.0422722183360635E-2</c:v>
                </c:pt>
                <c:pt idx="26">
                  <c:v>7.7549114502200506E-2</c:v>
                </c:pt>
                <c:pt idx="27">
                  <c:v>7.9798026376464076E-2</c:v>
                </c:pt>
                <c:pt idx="28">
                  <c:v>3.8170196310366007E-2</c:v>
                </c:pt>
                <c:pt idx="29">
                  <c:v>5.3923953399052621E-2</c:v>
                </c:pt>
                <c:pt idx="30">
                  <c:v>0.11942623482832479</c:v>
                </c:pt>
                <c:pt idx="31">
                  <c:v>0.11841734722613348</c:v>
                </c:pt>
                <c:pt idx="32">
                  <c:v>8.1445498706133379E-2</c:v>
                </c:pt>
                <c:pt idx="33">
                  <c:v>7.6219597460589733E-2</c:v>
                </c:pt>
                <c:pt idx="34">
                  <c:v>0.12453422239654835</c:v>
                </c:pt>
                <c:pt idx="35">
                  <c:v>5.0450450450450449E-2</c:v>
                </c:pt>
                <c:pt idx="36">
                  <c:v>0.10682979940578347</c:v>
                </c:pt>
                <c:pt idx="37">
                  <c:v>0.14326352444945803</c:v>
                </c:pt>
                <c:pt idx="38">
                  <c:v>5.5975232198142412E-2</c:v>
                </c:pt>
                <c:pt idx="39">
                  <c:v>0.12133172117384923</c:v>
                </c:pt>
                <c:pt idx="40">
                  <c:v>6.9586800992845671E-2</c:v>
                </c:pt>
                <c:pt idx="41">
                  <c:v>0.10606165569795635</c:v>
                </c:pt>
                <c:pt idx="42">
                  <c:v>0.11634268757751735</c:v>
                </c:pt>
                <c:pt idx="43">
                  <c:v>0.10693313330475782</c:v>
                </c:pt>
                <c:pt idx="44">
                  <c:v>5.7549727275696509E-2</c:v>
                </c:pt>
                <c:pt idx="45">
                  <c:v>0.15514185615167961</c:v>
                </c:pt>
                <c:pt idx="46">
                  <c:v>0.11183656159824466</c:v>
                </c:pt>
              </c:numCache>
            </c:numRef>
          </c:val>
          <c:extLst>
            <c:ext xmlns:c16="http://schemas.microsoft.com/office/drawing/2014/chart" uri="{C3380CC4-5D6E-409C-BE32-E72D297353CC}">
              <c16:uniqueId val="{00000028-5FAA-444E-BAF4-E4A498B0623F}"/>
            </c:ext>
          </c:extLst>
        </c:ser>
        <c:ser>
          <c:idx val="4"/>
          <c:order val="4"/>
          <c:tx>
            <c:strRef>
              <c:f>'【本】全国からみた（外国人）_P8'!$Z$6</c:f>
              <c:strCache>
                <c:ptCount val="1"/>
                <c:pt idx="0">
                  <c:v>No.5</c:v>
                </c:pt>
              </c:strCache>
            </c:strRef>
          </c:tx>
          <c:spPr>
            <a:solidFill>
              <a:sysClr val="window" lastClr="FFFFFF"/>
            </a:solidFill>
            <a:ln>
              <a:solidFill>
                <a:schemeClr val="bg1">
                  <a:lumMod val="75000"/>
                </a:schemeClr>
              </a:solidFill>
            </a:ln>
            <a:effectLst/>
          </c:spPr>
          <c:invertIfNegative val="0"/>
          <c:dPt>
            <c:idx val="0"/>
            <c:invertIfNegative val="0"/>
            <c:bubble3D val="0"/>
            <c:spPr>
              <a:pattFill prst="smCheck">
                <a:fgClr>
                  <a:srgbClr val="FF0000"/>
                </a:fgClr>
                <a:bgClr>
                  <a:schemeClr val="bg1"/>
                </a:bgClr>
              </a:pattFill>
              <a:ln>
                <a:solidFill>
                  <a:schemeClr val="bg1">
                    <a:lumMod val="75000"/>
                  </a:schemeClr>
                </a:solidFill>
              </a:ln>
              <a:effectLst/>
            </c:spPr>
            <c:extLst>
              <c:ext xmlns:c16="http://schemas.microsoft.com/office/drawing/2014/chart" uri="{C3380CC4-5D6E-409C-BE32-E72D297353CC}">
                <c16:uniqueId val="{00000138-5FAA-444E-BAF4-E4A498B0623F}"/>
              </c:ext>
            </c:extLst>
          </c:dPt>
          <c:dPt>
            <c:idx val="1"/>
            <c:invertIfNegative val="0"/>
            <c:bubble3D val="0"/>
            <c:spPr>
              <a:pattFill prst="pct60">
                <a:fgClr>
                  <a:schemeClr val="bg1"/>
                </a:fgClr>
                <a:bgClr>
                  <a:schemeClr val="accent4"/>
                </a:bgClr>
              </a:pattFill>
              <a:ln>
                <a:solidFill>
                  <a:schemeClr val="bg1">
                    <a:lumMod val="75000"/>
                  </a:schemeClr>
                </a:solidFill>
              </a:ln>
              <a:effectLst/>
            </c:spPr>
            <c:extLst>
              <c:ext xmlns:c16="http://schemas.microsoft.com/office/drawing/2014/chart" uri="{C3380CC4-5D6E-409C-BE32-E72D297353CC}">
                <c16:uniqueId val="{00000139-5FAA-444E-BAF4-E4A498B0623F}"/>
              </c:ext>
            </c:extLst>
          </c:dPt>
          <c:dPt>
            <c:idx val="2"/>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3A-5FAA-444E-BAF4-E4A498B0623F}"/>
              </c:ext>
            </c:extLst>
          </c:dPt>
          <c:dPt>
            <c:idx val="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3B-5FAA-444E-BAF4-E4A498B0623F}"/>
              </c:ext>
            </c:extLst>
          </c:dPt>
          <c:dPt>
            <c:idx val="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3C-5FAA-444E-BAF4-E4A498B0623F}"/>
              </c:ext>
            </c:extLst>
          </c:dPt>
          <c:dPt>
            <c:idx val="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D-5FAA-444E-BAF4-E4A498B0623F}"/>
              </c:ext>
            </c:extLst>
          </c:dPt>
          <c:dPt>
            <c:idx val="6"/>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3E-5FAA-444E-BAF4-E4A498B0623F}"/>
              </c:ext>
            </c:extLst>
          </c:dPt>
          <c:dPt>
            <c:idx val="7"/>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3F-5FAA-444E-BAF4-E4A498B0623F}"/>
              </c:ext>
            </c:extLst>
          </c:dPt>
          <c:dPt>
            <c:idx val="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40-5FAA-444E-BAF4-E4A498B0623F}"/>
              </c:ext>
            </c:extLst>
          </c:dPt>
          <c:dPt>
            <c:idx val="9"/>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41-5FAA-444E-BAF4-E4A498B0623F}"/>
              </c:ext>
            </c:extLst>
          </c:dPt>
          <c:dPt>
            <c:idx val="1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2-5FAA-444E-BAF4-E4A498B0623F}"/>
              </c:ext>
            </c:extLst>
          </c:dPt>
          <c:dPt>
            <c:idx val="1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3-5FAA-444E-BAF4-E4A498B0623F}"/>
              </c:ext>
            </c:extLst>
          </c:dPt>
          <c:dPt>
            <c:idx val="1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44-5FAA-444E-BAF4-E4A498B0623F}"/>
              </c:ext>
            </c:extLst>
          </c:dPt>
          <c:dPt>
            <c:idx val="13"/>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45-5FAA-444E-BAF4-E4A498B0623F}"/>
              </c:ext>
            </c:extLst>
          </c:dPt>
          <c:dPt>
            <c:idx val="1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6-5FAA-444E-BAF4-E4A498B0623F}"/>
              </c:ext>
            </c:extLst>
          </c:dPt>
          <c:dPt>
            <c:idx val="15"/>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7-5FAA-444E-BAF4-E4A498B0623F}"/>
              </c:ext>
            </c:extLst>
          </c:dPt>
          <c:dPt>
            <c:idx val="16"/>
            <c:invertIfNegative val="0"/>
            <c:bubble3D val="0"/>
            <c:spPr>
              <a:pattFill prst="pct80">
                <a:fgClr>
                  <a:schemeClr val="accent1"/>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8-5FAA-444E-BAF4-E4A498B0623F}"/>
              </c:ext>
            </c:extLst>
          </c:dPt>
          <c:dPt>
            <c:idx val="1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9-5FAA-444E-BAF4-E4A498B0623F}"/>
              </c:ext>
            </c:extLst>
          </c:dPt>
          <c:dPt>
            <c:idx val="1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4A-5FAA-444E-BAF4-E4A498B0623F}"/>
              </c:ext>
            </c:extLst>
          </c:dPt>
          <c:dPt>
            <c:idx val="19"/>
            <c:invertIfNegative val="0"/>
            <c:bubble3D val="0"/>
            <c:spPr>
              <a:pattFill prst="smCheck">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B-5FAA-444E-BAF4-E4A498B0623F}"/>
              </c:ext>
            </c:extLst>
          </c:dPt>
          <c:dPt>
            <c:idx val="2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4C-5FAA-444E-BAF4-E4A498B0623F}"/>
              </c:ext>
            </c:extLst>
          </c:dPt>
          <c:dPt>
            <c:idx val="21"/>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D-5FAA-444E-BAF4-E4A498B0623F}"/>
              </c:ext>
            </c:extLst>
          </c:dPt>
          <c:dPt>
            <c:idx val="2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E-5FAA-444E-BAF4-E4A498B0623F}"/>
              </c:ext>
            </c:extLst>
          </c:dPt>
          <c:dPt>
            <c:idx val="23"/>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F-5FAA-444E-BAF4-E4A498B0623F}"/>
              </c:ext>
            </c:extLst>
          </c:dPt>
          <c:dPt>
            <c:idx val="2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0-5FAA-444E-BAF4-E4A498B0623F}"/>
              </c:ext>
            </c:extLst>
          </c:dPt>
          <c:dPt>
            <c:idx val="25"/>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51-5FAA-444E-BAF4-E4A498B0623F}"/>
              </c:ext>
            </c:extLst>
          </c:dPt>
          <c:dPt>
            <c:idx val="2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2-5FAA-444E-BAF4-E4A498B0623F}"/>
              </c:ext>
            </c:extLst>
          </c:dPt>
          <c:dPt>
            <c:idx val="2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3-5FAA-444E-BAF4-E4A498B0623F}"/>
              </c:ext>
            </c:extLst>
          </c:dPt>
          <c:dPt>
            <c:idx val="2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54-5FAA-444E-BAF4-E4A498B0623F}"/>
              </c:ext>
            </c:extLst>
          </c:dPt>
          <c:dPt>
            <c:idx val="29"/>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5-5FAA-444E-BAF4-E4A498B0623F}"/>
              </c:ext>
            </c:extLst>
          </c:dPt>
          <c:dPt>
            <c:idx val="3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6-5FAA-444E-BAF4-E4A498B0623F}"/>
              </c:ext>
            </c:extLst>
          </c:dPt>
          <c:dPt>
            <c:idx val="3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7-5FAA-444E-BAF4-E4A498B0623F}"/>
              </c:ext>
            </c:extLst>
          </c:dPt>
          <c:dPt>
            <c:idx val="3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8-5FAA-444E-BAF4-E4A498B0623F}"/>
              </c:ext>
            </c:extLst>
          </c:dPt>
          <c:dPt>
            <c:idx val="33"/>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59-5FAA-444E-BAF4-E4A498B0623F}"/>
              </c:ext>
            </c:extLst>
          </c:dPt>
          <c:dPt>
            <c:idx val="3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5A-5FAA-444E-BAF4-E4A498B0623F}"/>
              </c:ext>
            </c:extLst>
          </c:dPt>
          <c:dPt>
            <c:idx val="3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5B-5FAA-444E-BAF4-E4A498B0623F}"/>
              </c:ext>
            </c:extLst>
          </c:dPt>
          <c:dPt>
            <c:idx val="3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C-5FAA-444E-BAF4-E4A498B0623F}"/>
              </c:ext>
            </c:extLst>
          </c:dPt>
          <c:dPt>
            <c:idx val="3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D-5FAA-444E-BAF4-E4A498B0623F}"/>
              </c:ext>
            </c:extLst>
          </c:dPt>
          <c:dPt>
            <c:idx val="3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5E-5FAA-444E-BAF4-E4A498B0623F}"/>
              </c:ext>
            </c:extLst>
          </c:dPt>
          <c:dPt>
            <c:idx val="39"/>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5F-5FAA-444E-BAF4-E4A498B0623F}"/>
              </c:ext>
            </c:extLst>
          </c:dPt>
          <c:dPt>
            <c:idx val="4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60-5FAA-444E-BAF4-E4A498B0623F}"/>
              </c:ext>
            </c:extLst>
          </c:dPt>
          <c:dPt>
            <c:idx val="4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1-5FAA-444E-BAF4-E4A498B0623F}"/>
              </c:ext>
            </c:extLst>
          </c:dPt>
          <c:dPt>
            <c:idx val="4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2-5FAA-444E-BAF4-E4A498B0623F}"/>
              </c:ext>
            </c:extLst>
          </c:dPt>
          <c:dPt>
            <c:idx val="4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63-5FAA-444E-BAF4-E4A498B0623F}"/>
              </c:ext>
            </c:extLst>
          </c:dPt>
          <c:dPt>
            <c:idx val="4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4-5FAA-444E-BAF4-E4A498B0623F}"/>
              </c:ext>
            </c:extLst>
          </c:dPt>
          <c:dPt>
            <c:idx val="4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5-5FAA-444E-BAF4-E4A498B0623F}"/>
              </c:ext>
            </c:extLst>
          </c:dPt>
          <c:dPt>
            <c:idx val="4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6-5FAA-444E-BAF4-E4A498B0623F}"/>
              </c:ext>
            </c:extLst>
          </c:dPt>
          <c:dLbls>
            <c:dLbl>
              <c:idx val="6"/>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3E-5FAA-444E-BAF4-E4A498B0623F}"/>
                </c:ext>
              </c:extLst>
            </c:dLbl>
            <c:dLbl>
              <c:idx val="16"/>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48-5FAA-444E-BAF4-E4A498B0623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762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'【本】全国からみた（外国人）_P8'!$Z$7:$Z$53</c:f>
              <c:numCache>
                <c:formatCode>0%</c:formatCode>
                <c:ptCount val="47"/>
                <c:pt idx="0">
                  <c:v>6.9306334827445693E-2</c:v>
                </c:pt>
                <c:pt idx="1">
                  <c:v>6.6642971387950944E-2</c:v>
                </c:pt>
                <c:pt idx="2">
                  <c:v>2.6855123674911659E-2</c:v>
                </c:pt>
                <c:pt idx="3">
                  <c:v>4.5372016846045859E-2</c:v>
                </c:pt>
                <c:pt idx="4">
                  <c:v>5.6486758297016423E-2</c:v>
                </c:pt>
                <c:pt idx="5">
                  <c:v>4.8332972504871181E-2</c:v>
                </c:pt>
                <c:pt idx="6">
                  <c:v>4.0322129634807899E-2</c:v>
                </c:pt>
                <c:pt idx="7">
                  <c:v>5.2716672382538826E-2</c:v>
                </c:pt>
                <c:pt idx="8">
                  <c:v>6.5541024384728447E-2</c:v>
                </c:pt>
                <c:pt idx="9">
                  <c:v>4.2587981716154445E-2</c:v>
                </c:pt>
                <c:pt idx="10">
                  <c:v>5.2190316495493605E-2</c:v>
                </c:pt>
                <c:pt idx="11">
                  <c:v>4.0836180512577043E-2</c:v>
                </c:pt>
                <c:pt idx="12">
                  <c:v>4.6851030604642609E-2</c:v>
                </c:pt>
                <c:pt idx="13">
                  <c:v>3.7506806966274654E-2</c:v>
                </c:pt>
                <c:pt idx="14">
                  <c:v>5.2943024717218262E-2</c:v>
                </c:pt>
                <c:pt idx="15">
                  <c:v>3.6216431127335816E-2</c:v>
                </c:pt>
                <c:pt idx="16">
                  <c:v>4.1283166265632248E-2</c:v>
                </c:pt>
                <c:pt idx="17">
                  <c:v>4.0533736153071501E-2</c:v>
                </c:pt>
                <c:pt idx="18">
                  <c:v>2.4705994729537627E-2</c:v>
                </c:pt>
                <c:pt idx="19">
                  <c:v>6.3828590709706451E-2</c:v>
                </c:pt>
                <c:pt idx="20">
                  <c:v>3.0867569930069932E-2</c:v>
                </c:pt>
                <c:pt idx="21">
                  <c:v>2.6263983796778283E-2</c:v>
                </c:pt>
                <c:pt idx="22">
                  <c:v>4.7799030488725379E-2</c:v>
                </c:pt>
                <c:pt idx="23">
                  <c:v>7.0644932671863933E-2</c:v>
                </c:pt>
                <c:pt idx="24">
                  <c:v>4.319665314146022E-2</c:v>
                </c:pt>
                <c:pt idx="25">
                  <c:v>3.9357971827460515E-2</c:v>
                </c:pt>
                <c:pt idx="26">
                  <c:v>3.6076536450850211E-2</c:v>
                </c:pt>
                <c:pt idx="27">
                  <c:v>4.2792585077930462E-2</c:v>
                </c:pt>
                <c:pt idx="28">
                  <c:v>3.4735333591137597E-2</c:v>
                </c:pt>
                <c:pt idx="29">
                  <c:v>2.7090001280245808E-2</c:v>
                </c:pt>
                <c:pt idx="30">
                  <c:v>2.6546375024339586E-2</c:v>
                </c:pt>
                <c:pt idx="31">
                  <c:v>5.5477330329484653E-2</c:v>
                </c:pt>
                <c:pt idx="32">
                  <c:v>3.6863848912698054E-2</c:v>
                </c:pt>
                <c:pt idx="33">
                  <c:v>6.6878594934230762E-2</c:v>
                </c:pt>
                <c:pt idx="34">
                  <c:v>4.971563051578741E-2</c:v>
                </c:pt>
                <c:pt idx="35">
                  <c:v>3.8638638638638638E-2</c:v>
                </c:pt>
                <c:pt idx="36">
                  <c:v>4.0008119729096313E-2</c:v>
                </c:pt>
                <c:pt idx="37">
                  <c:v>3.7765461768600718E-2</c:v>
                </c:pt>
                <c:pt idx="38">
                  <c:v>3.3065015479876163E-2</c:v>
                </c:pt>
                <c:pt idx="39">
                  <c:v>2.3767912394268034E-2</c:v>
                </c:pt>
                <c:pt idx="40">
                  <c:v>3.0048182216381954E-2</c:v>
                </c:pt>
                <c:pt idx="41">
                  <c:v>5.9438863872532041E-2</c:v>
                </c:pt>
                <c:pt idx="42">
                  <c:v>2.1536785246490709E-2</c:v>
                </c:pt>
                <c:pt idx="43">
                  <c:v>2.3521217316759536E-2</c:v>
                </c:pt>
                <c:pt idx="44">
                  <c:v>1.7473952379397067E-2</c:v>
                </c:pt>
                <c:pt idx="45">
                  <c:v>2.2271072336333037E-2</c:v>
                </c:pt>
                <c:pt idx="46">
                  <c:v>5.1118752823387327E-2</c:v>
                </c:pt>
              </c:numCache>
            </c:numRef>
          </c:val>
          <c:extLst>
            <c:ext xmlns:c16="http://schemas.microsoft.com/office/drawing/2014/chart" uri="{C3380CC4-5D6E-409C-BE32-E72D297353CC}">
              <c16:uniqueId val="{00000029-5FAA-444E-BAF4-E4A498B0623F}"/>
            </c:ext>
          </c:extLst>
        </c:ser>
        <c:ser>
          <c:idx val="5"/>
          <c:order val="5"/>
          <c:tx>
            <c:strRef>
              <c:f>'【本】全国からみた（外国人）_P8'!$AA$6</c:f>
              <c:strCache>
                <c:ptCount val="1"/>
                <c:pt idx="0">
                  <c:v>その他</c:v>
                </c:pt>
              </c:strCache>
            </c:strRef>
          </c:tx>
          <c:spPr>
            <a:solidFill>
              <a:sysClr val="window" lastClr="FFFFFF"/>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'【本】全国からみた（外国人）_P8'!$AA$7:$AA$53</c:f>
              <c:numCache>
                <c:formatCode>0%</c:formatCode>
                <c:ptCount val="47"/>
                <c:pt idx="0">
                  <c:v>0.25095445569382191</c:v>
                </c:pt>
                <c:pt idx="1">
                  <c:v>0.19364966530418815</c:v>
                </c:pt>
                <c:pt idx="2">
                  <c:v>0.12985097557228464</c:v>
                </c:pt>
                <c:pt idx="3">
                  <c:v>0.26742161909218531</c:v>
                </c:pt>
                <c:pt idx="4">
                  <c:v>0.2591350988937311</c:v>
                </c:pt>
                <c:pt idx="5">
                  <c:v>0.20973154362416102</c:v>
                </c:pt>
                <c:pt idx="6">
                  <c:v>0.32196185895643425</c:v>
                </c:pt>
                <c:pt idx="7">
                  <c:v>0.39934349125471558</c:v>
                </c:pt>
                <c:pt idx="8">
                  <c:v>0.40918855764519657</c:v>
                </c:pt>
                <c:pt idx="9">
                  <c:v>0.22631833215652764</c:v>
                </c:pt>
                <c:pt idx="10">
                  <c:v>0.38592538251938802</c:v>
                </c:pt>
                <c:pt idx="11">
                  <c:v>0.29637440336405163</c:v>
                </c:pt>
                <c:pt idx="12">
                  <c:v>0.44041649811526451</c:v>
                </c:pt>
                <c:pt idx="13">
                  <c:v>0.39757418324860572</c:v>
                </c:pt>
                <c:pt idx="14">
                  <c:v>0.30152911604524502</c:v>
                </c:pt>
                <c:pt idx="15">
                  <c:v>0.28716521487692914</c:v>
                </c:pt>
                <c:pt idx="16">
                  <c:v>0.44196510461063698</c:v>
                </c:pt>
                <c:pt idx="17">
                  <c:v>0.28625377643504535</c:v>
                </c:pt>
                <c:pt idx="18">
                  <c:v>0.2570951773583634</c:v>
                </c:pt>
                <c:pt idx="19">
                  <c:v>0.3116313446984913</c:v>
                </c:pt>
                <c:pt idx="20">
                  <c:v>0.29027222777222783</c:v>
                </c:pt>
                <c:pt idx="21">
                  <c:v>0.16180506918548521</c:v>
                </c:pt>
                <c:pt idx="22">
                  <c:v>0.23358568209647024</c:v>
                </c:pt>
                <c:pt idx="23">
                  <c:v>0.22486180014174351</c:v>
                </c:pt>
                <c:pt idx="24">
                  <c:v>0.16925829784016733</c:v>
                </c:pt>
                <c:pt idx="25">
                  <c:v>0.43258346612076692</c:v>
                </c:pt>
                <c:pt idx="26">
                  <c:v>0.29017256242343592</c:v>
                </c:pt>
                <c:pt idx="27">
                  <c:v>0.2469181345875987</c:v>
                </c:pt>
                <c:pt idx="28">
                  <c:v>0.3015854962352994</c:v>
                </c:pt>
                <c:pt idx="29">
                  <c:v>0.25904493662783246</c:v>
                </c:pt>
                <c:pt idx="30">
                  <c:v>0.16369182838969298</c:v>
                </c:pt>
                <c:pt idx="31">
                  <c:v>0.29935229512813288</c:v>
                </c:pt>
                <c:pt idx="32">
                  <c:v>0.25927271076406233</c:v>
                </c:pt>
                <c:pt idx="33">
                  <c:v>0.56150425565634055</c:v>
                </c:pt>
                <c:pt idx="34">
                  <c:v>0.21906256128652679</c:v>
                </c:pt>
                <c:pt idx="35">
                  <c:v>0.25205205205205206</c:v>
                </c:pt>
                <c:pt idx="36">
                  <c:v>0.14541696654302527</c:v>
                </c:pt>
                <c:pt idx="37">
                  <c:v>0.21109421747020463</c:v>
                </c:pt>
                <c:pt idx="38">
                  <c:v>0.20582043343653256</c:v>
                </c:pt>
                <c:pt idx="39">
                  <c:v>0.17692482338405646</c:v>
                </c:pt>
                <c:pt idx="40">
                  <c:v>7.9690465761425022E-2</c:v>
                </c:pt>
                <c:pt idx="41">
                  <c:v>0.24651887772774506</c:v>
                </c:pt>
                <c:pt idx="42">
                  <c:v>0.17502984780517206</c:v>
                </c:pt>
                <c:pt idx="43">
                  <c:v>0.16671667381054445</c:v>
                </c:pt>
                <c:pt idx="44">
                  <c:v>0.15550184538001766</c:v>
                </c:pt>
                <c:pt idx="45">
                  <c:v>0.14237823727416354</c:v>
                </c:pt>
                <c:pt idx="46">
                  <c:v>0.1203827821773964</c:v>
                </c:pt>
              </c:numCache>
            </c:numRef>
          </c:val>
          <c:extLst>
            <c:ext xmlns:c16="http://schemas.microsoft.com/office/drawing/2014/chart" uri="{C3380CC4-5D6E-409C-BE32-E72D297353CC}">
              <c16:uniqueId val="{0000002A-5FAA-444E-BAF4-E4A498B0623F}"/>
            </c:ext>
          </c:extLst>
        </c:ser>
        <c:dLbls>
          <c:dLblPos val="ctr"/>
          <c:showLegendKey val="0"/>
          <c:showVal val="1"/>
          <c:showCatName val="0"/>
          <c:showSerName val="0"/>
          <c:showPercent val="0"/>
          <c:showBubbleSize val="0"/>
        </c:dLbls>
        <c:gapWidth val="50"/>
        <c:overlap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'【本】全国からみた（外国人）_P8'!$V$6</c:f>
              <c:strCache>
                <c:ptCount val="1"/>
                <c:pt idx="0">
                  <c:v>No.1</c:v>
                </c:pt>
              </c:strCache>
            </c:strRef>
          </c:tx>
          <c:spPr>
            <a:solidFill>
              <a:sysClr val="window" lastClr="FFFFFF"/>
            </a:solidFill>
            <a:ln w="9525">
              <a:solidFill>
                <a:schemeClr val="bg1">
                  <a:lumMod val="75000"/>
                </a:schemeClr>
              </a:solidFill>
            </a:ln>
            <a:effectLst/>
          </c:spPr>
          <c:invertIfNegative val="0"/>
          <c:dPt>
            <c:idx val="0"/>
            <c:invertIfNegative val="0"/>
            <c:bubble3D val="0"/>
            <c:spPr>
              <a:pattFill prst="pct25">
                <a:fgClr>
                  <a:srgbClr val="FF0000"/>
                </a:fgClr>
                <a:bgClr>
                  <a:schemeClr val="bg1"/>
                </a:bgClr>
              </a:pattFill>
              <a:ln w="9525">
                <a:solidFill>
                  <a:schemeClr val="bg1">
                    <a:lumMod val="75000"/>
                  </a:schemeClr>
                </a:solidFill>
              </a:ln>
              <a:effectLst/>
            </c:spPr>
            <c:extLst>
              <c:ext xmlns:c16="http://schemas.microsoft.com/office/drawing/2014/chart" uri="{C3380CC4-5D6E-409C-BE32-E72D297353CC}">
                <c16:uniqueId val="{00000001-7C52-46F1-81D9-EE148C3666B9}"/>
              </c:ext>
            </c:extLst>
          </c:dPt>
          <c:dPt>
            <c:idx val="1"/>
            <c:invertIfNegative val="0"/>
            <c:bubble3D val="0"/>
            <c:spPr>
              <a:pattFill prst="ltHorz">
                <a:fgClr>
                  <a:schemeClr val="accent6">
                    <a:lumMod val="60000"/>
                    <a:lumOff val="40000"/>
                  </a:schemeClr>
                </a:fgClr>
                <a:bgClr>
                  <a:schemeClr val="bg1"/>
                </a:bgClr>
              </a:pattFill>
              <a:ln w="9525">
                <a:solidFill>
                  <a:schemeClr val="bg1">
                    <a:lumMod val="75000"/>
                  </a:schemeClr>
                </a:solidFill>
              </a:ln>
              <a:effectLst/>
            </c:spPr>
            <c:extLst>
              <c:ext xmlns:c16="http://schemas.microsoft.com/office/drawing/2014/chart" uri="{C3380CC4-5D6E-409C-BE32-E72D297353CC}">
                <c16:uniqueId val="{00000003-7C52-46F1-81D9-EE148C3666B9}"/>
              </c:ext>
            </c:extLst>
          </c:dPt>
          <c:dPt>
            <c:idx val="2"/>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5-7C52-46F1-81D9-EE148C3666B9}"/>
              </c:ext>
            </c:extLst>
          </c:dPt>
          <c:dPt>
            <c:idx val="3"/>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7-7C52-46F1-81D9-EE148C3666B9}"/>
              </c:ext>
            </c:extLst>
          </c:dPt>
          <c:dPt>
            <c:idx val="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9-7C52-46F1-81D9-EE148C3666B9}"/>
              </c:ext>
            </c:extLst>
          </c:dPt>
          <c:dPt>
            <c:idx val="5"/>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B-7C52-46F1-81D9-EE148C3666B9}"/>
              </c:ext>
            </c:extLst>
          </c:dPt>
          <c:dPt>
            <c:idx val="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0D-7C52-46F1-81D9-EE148C3666B9}"/>
              </c:ext>
            </c:extLst>
          </c:dPt>
          <c:dPt>
            <c:idx val="7"/>
            <c:invertIfNegative val="0"/>
            <c:bubble3D val="0"/>
            <c:spPr>
              <a:pattFill prst="pct25">
                <a:fgClr>
                  <a:srgbClr val="FF000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F-7C52-46F1-81D9-EE148C3666B9}"/>
              </c:ext>
            </c:extLst>
          </c:dPt>
          <c:dPt>
            <c:idx val="8"/>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1-7C52-46F1-81D9-EE148C3666B9}"/>
              </c:ext>
            </c:extLst>
          </c:dPt>
          <c:dPt>
            <c:idx val="9"/>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3-7C52-46F1-81D9-EE148C3666B9}"/>
              </c:ext>
            </c:extLst>
          </c:dPt>
          <c:dPt>
            <c:idx val="10"/>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5-7C52-46F1-81D9-EE148C3666B9}"/>
              </c:ext>
            </c:extLst>
          </c:dPt>
          <c:dPt>
            <c:idx val="11"/>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7-7C52-46F1-81D9-EE148C3666B9}"/>
              </c:ext>
            </c:extLst>
          </c:dPt>
          <c:dPt>
            <c:idx val="12"/>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9-7C52-46F1-81D9-EE148C3666B9}"/>
              </c:ext>
            </c:extLst>
          </c:dPt>
          <c:dPt>
            <c:idx val="13"/>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B-7C52-46F1-81D9-EE148C3666B9}"/>
              </c:ext>
            </c:extLst>
          </c:dPt>
          <c:dPt>
            <c:idx val="1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D-7C52-46F1-81D9-EE148C3666B9}"/>
              </c:ext>
            </c:extLst>
          </c:dPt>
          <c:dPt>
            <c:idx val="15"/>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1F-7C52-46F1-81D9-EE148C3666B9}"/>
              </c:ext>
            </c:extLst>
          </c:dPt>
          <c:dPt>
            <c:idx val="1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1-7C52-46F1-81D9-EE148C3666B9}"/>
              </c:ext>
            </c:extLst>
          </c:dPt>
          <c:dPt>
            <c:idx val="17"/>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3-7C52-46F1-81D9-EE148C3666B9}"/>
              </c:ext>
            </c:extLst>
          </c:dPt>
          <c:dPt>
            <c:idx val="18"/>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5-7C52-46F1-81D9-EE148C3666B9}"/>
              </c:ext>
            </c:extLst>
          </c:dPt>
          <c:dPt>
            <c:idx val="19"/>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7-7C52-46F1-81D9-EE148C3666B9}"/>
              </c:ext>
            </c:extLst>
          </c:dPt>
          <c:dPt>
            <c:idx val="20"/>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9-7C52-46F1-81D9-EE148C3666B9}"/>
              </c:ext>
            </c:extLst>
          </c:dPt>
          <c:dPt>
            <c:idx val="21"/>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B-7C52-46F1-81D9-EE148C3666B9}"/>
              </c:ext>
            </c:extLst>
          </c:dPt>
          <c:dPt>
            <c:idx val="22"/>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D-7C52-46F1-81D9-EE148C3666B9}"/>
              </c:ext>
            </c:extLst>
          </c:dPt>
          <c:dPt>
            <c:idx val="23"/>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2F-7C52-46F1-81D9-EE148C3666B9}"/>
              </c:ext>
            </c:extLst>
          </c:dPt>
          <c:dPt>
            <c:idx val="24"/>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1-7C52-46F1-81D9-EE148C3666B9}"/>
              </c:ext>
            </c:extLst>
          </c:dPt>
          <c:dPt>
            <c:idx val="25"/>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3-7C52-46F1-81D9-EE148C3666B9}"/>
              </c:ext>
            </c:extLst>
          </c:dPt>
          <c:dPt>
            <c:idx val="26"/>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5-7C52-46F1-81D9-EE148C3666B9}"/>
              </c:ext>
            </c:extLst>
          </c:dPt>
          <c:dPt>
            <c:idx val="27"/>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7-7C52-46F1-81D9-EE148C3666B9}"/>
              </c:ext>
            </c:extLst>
          </c:dPt>
          <c:dPt>
            <c:idx val="28"/>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9-7C52-46F1-81D9-EE148C3666B9}"/>
              </c:ext>
            </c:extLst>
          </c:dPt>
          <c:dPt>
            <c:idx val="29"/>
            <c:invertIfNegative val="0"/>
            <c:bubble3D val="0"/>
            <c:spPr>
              <a:pattFill prst="pct25">
                <a:fgClr>
                  <a:srgbClr val="FF0000"/>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B-7C52-46F1-81D9-EE148C3666B9}"/>
              </c:ext>
            </c:extLst>
          </c:dPt>
          <c:dPt>
            <c:idx val="30"/>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3D-7C52-46F1-81D9-EE148C3666B9}"/>
              </c:ext>
            </c:extLst>
          </c:dPt>
          <c:dPt>
            <c:idx val="31"/>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3F-7C52-46F1-81D9-EE148C3666B9}"/>
              </c:ext>
            </c:extLst>
          </c:dPt>
          <c:dPt>
            <c:idx val="32"/>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1-7C52-46F1-81D9-EE148C3666B9}"/>
              </c:ext>
            </c:extLst>
          </c:dPt>
          <c:dPt>
            <c:idx val="33"/>
            <c:invertIfNegative val="0"/>
            <c:bubble3D val="0"/>
            <c:spPr>
              <a:pattFill prst="pct60">
                <a:fgClr>
                  <a:sysClr val="window" lastClr="FFFFFF">
                    <a:lumMod val="100000"/>
                  </a:sysClr>
                </a:fgClr>
                <a:bgClr>
                  <a:srgbClr val="FFC000">
                    <a:lumMod val="100000"/>
                  </a:srgbClr>
                </a:bgClr>
              </a:pattFill>
              <a:ln w="9525">
                <a:solidFill>
                  <a:schemeClr val="bg1">
                    <a:lumMod val="75000"/>
                  </a:schemeClr>
                </a:solidFill>
              </a:ln>
              <a:effectLst/>
            </c:spPr>
            <c:extLst>
              <c:ext xmlns:c16="http://schemas.microsoft.com/office/drawing/2014/chart" uri="{C3380CC4-5D6E-409C-BE32-E72D297353CC}">
                <c16:uniqueId val="{00000043-7C52-46F1-81D9-EE148C3666B9}"/>
              </c:ext>
            </c:extLst>
          </c:dPt>
          <c:dPt>
            <c:idx val="34"/>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5-7C52-46F1-81D9-EE148C3666B9}"/>
              </c:ext>
            </c:extLst>
          </c:dPt>
          <c:dPt>
            <c:idx val="35"/>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47-7C52-46F1-81D9-EE148C3666B9}"/>
              </c:ext>
            </c:extLst>
          </c:dPt>
          <c:dPt>
            <c:idx val="3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9-7C52-46F1-81D9-EE148C3666B9}"/>
              </c:ext>
            </c:extLst>
          </c:dPt>
          <c:dPt>
            <c:idx val="37"/>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B-7C52-46F1-81D9-EE148C3666B9}"/>
              </c:ext>
            </c:extLst>
          </c:dPt>
          <c:dPt>
            <c:idx val="38"/>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D-7C52-46F1-81D9-EE148C3666B9}"/>
              </c:ext>
            </c:extLst>
          </c:dPt>
          <c:dPt>
            <c:idx val="39"/>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4F-7C52-46F1-81D9-EE148C3666B9}"/>
              </c:ext>
            </c:extLst>
          </c:dPt>
          <c:dPt>
            <c:idx val="40"/>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51-7C52-46F1-81D9-EE148C3666B9}"/>
              </c:ext>
            </c:extLst>
          </c:dPt>
          <c:dPt>
            <c:idx val="41"/>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53-7C52-46F1-81D9-EE148C3666B9}"/>
              </c:ext>
            </c:extLst>
          </c:dPt>
          <c:dPt>
            <c:idx val="42"/>
            <c:invertIfNegative val="0"/>
            <c:bubble3D val="0"/>
            <c:spPr>
              <a:pattFill prst="pct10">
                <a:fgClr>
                  <a:srgbClr val="44546A">
                    <a:lumMod val="10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55-7C52-46F1-81D9-EE148C3666B9}"/>
              </c:ext>
            </c:extLst>
          </c:dPt>
          <c:dPt>
            <c:idx val="43"/>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7-7C52-46F1-81D9-EE148C3666B9}"/>
              </c:ext>
            </c:extLst>
          </c:dPt>
          <c:dPt>
            <c:idx val="44"/>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9-7C52-46F1-81D9-EE148C3666B9}"/>
              </c:ext>
            </c:extLst>
          </c:dPt>
          <c:dPt>
            <c:idx val="45"/>
            <c:invertIfNegative val="0"/>
            <c:bubble3D val="0"/>
            <c:spPr>
              <a:pattFill prst="dkVert">
                <a:fgClr>
                  <a:srgbClr val="5B9BD5">
                    <a:lumMod val="60000"/>
                    <a:lumOff val="40000"/>
                  </a:srgbClr>
                </a:fgClr>
                <a:bgClr>
                  <a:srgbClr val="FFFFFF"/>
                </a:bgClr>
              </a:pattFill>
              <a:ln w="9525">
                <a:solidFill>
                  <a:schemeClr val="bg1">
                    <a:lumMod val="75000"/>
                  </a:schemeClr>
                </a:solidFill>
              </a:ln>
              <a:effectLst/>
            </c:spPr>
            <c:extLst>
              <c:ext xmlns:c16="http://schemas.microsoft.com/office/drawing/2014/chart" uri="{C3380CC4-5D6E-409C-BE32-E72D297353CC}">
                <c16:uniqueId val="{0000005B-7C52-46F1-81D9-EE148C3666B9}"/>
              </c:ext>
            </c:extLst>
          </c:dPt>
          <c:dPt>
            <c:idx val="46"/>
            <c:invertIfNegative val="0"/>
            <c:bubble3D val="0"/>
            <c:spPr>
              <a:pattFill prst="ltHorz">
                <a:fgClr>
                  <a:srgbClr val="70AD47">
                    <a:lumMod val="60000"/>
                    <a:lumOff val="40000"/>
                  </a:srgbClr>
                </a:fgClr>
                <a:bgClr>
                  <a:sysClr val="window" lastClr="FFFFFF">
                    <a:lumMod val="100000"/>
                  </a:sysClr>
                </a:bgClr>
              </a:pattFill>
              <a:ln w="9525">
                <a:solidFill>
                  <a:schemeClr val="bg1">
                    <a:lumMod val="75000"/>
                  </a:schemeClr>
                </a:solidFill>
              </a:ln>
              <a:effectLst/>
            </c:spPr>
            <c:extLst>
              <c:ext xmlns:c16="http://schemas.microsoft.com/office/drawing/2014/chart" uri="{C3380CC4-5D6E-409C-BE32-E72D297353CC}">
                <c16:uniqueId val="{0000005D-7C52-46F1-81D9-EE148C3666B9}"/>
              </c:ext>
            </c:extLst>
          </c:dPt>
          <c:dLbls>
            <c:spPr>
              <a:noFill/>
              <a:ln w="38100">
                <a:solidFill>
                  <a:schemeClr val="bg1"/>
                </a:solidFill>
              </a:ln>
              <a:effectLst>
                <a:softEdge rad="31750"/>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381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'【本】全国からみた（外国人）_P8'!$V$7:$V$53</c:f>
              <c:numCache>
                <c:formatCode>0%</c:formatCode>
                <c:ptCount val="47"/>
                <c:pt idx="0">
                  <c:v>0.27136256778359402</c:v>
                </c:pt>
                <c:pt idx="1">
                  <c:v>0.3628339553343996</c:v>
                </c:pt>
                <c:pt idx="2">
                  <c:v>0.5555999385466277</c:v>
                </c:pt>
                <c:pt idx="3">
                  <c:v>0.44258306036499767</c:v>
                </c:pt>
                <c:pt idx="4">
                  <c:v>0.43965806235333554</c:v>
                </c:pt>
                <c:pt idx="5">
                  <c:v>0.48857977917298118</c:v>
                </c:pt>
                <c:pt idx="6">
                  <c:v>0.32582070354007048</c:v>
                </c:pt>
                <c:pt idx="7">
                  <c:v>0.2590269952476606</c:v>
                </c:pt>
                <c:pt idx="8">
                  <c:v>0.1866731994120529</c:v>
                </c:pt>
                <c:pt idx="9">
                  <c:v>0.42654873834033225</c:v>
                </c:pt>
                <c:pt idx="10">
                  <c:v>0.29490672814923496</c:v>
                </c:pt>
                <c:pt idx="11">
                  <c:v>0.40037557332157725</c:v>
                </c:pt>
                <c:pt idx="12">
                  <c:v>0.25187177002757266</c:v>
                </c:pt>
                <c:pt idx="13">
                  <c:v>0.31046869133748006</c:v>
                </c:pt>
                <c:pt idx="14">
                  <c:v>0.23659405111018014</c:v>
                </c:pt>
                <c:pt idx="15">
                  <c:v>0.35786315827520149</c:v>
                </c:pt>
                <c:pt idx="16">
                  <c:v>0.23107135535246071</c:v>
                </c:pt>
                <c:pt idx="17">
                  <c:v>0.24370594159113795</c:v>
                </c:pt>
                <c:pt idx="18">
                  <c:v>0.43430183230040514</c:v>
                </c:pt>
                <c:pt idx="19">
                  <c:v>0.27213715314041487</c:v>
                </c:pt>
                <c:pt idx="20">
                  <c:v>0.4110733016983017</c:v>
                </c:pt>
                <c:pt idx="21">
                  <c:v>0.70580079123208839</c:v>
                </c:pt>
                <c:pt idx="22">
                  <c:v>0.50203239531906085</c:v>
                </c:pt>
                <c:pt idx="23">
                  <c:v>0.43795889440113395</c:v>
                </c:pt>
                <c:pt idx="24">
                  <c:v>0.32198392096575013</c:v>
                </c:pt>
                <c:pt idx="25">
                  <c:v>0.27418165320913518</c:v>
                </c:pt>
                <c:pt idx="26">
                  <c:v>0.39030905461199922</c:v>
                </c:pt>
                <c:pt idx="27">
                  <c:v>0.33146576900611763</c:v>
                </c:pt>
                <c:pt idx="28">
                  <c:v>0.53927344691885992</c:v>
                </c:pt>
                <c:pt idx="29">
                  <c:v>0.35452566892843423</c:v>
                </c:pt>
                <c:pt idx="30">
                  <c:v>0.3118712273641851</c:v>
                </c:pt>
                <c:pt idx="31">
                  <c:v>0.22021965643480709</c:v>
                </c:pt>
                <c:pt idx="32">
                  <c:v>0.30807645162754799</c:v>
                </c:pt>
                <c:pt idx="33">
                  <c:v>0.12625269183081786</c:v>
                </c:pt>
                <c:pt idx="34">
                  <c:v>0.28191802314179248</c:v>
                </c:pt>
                <c:pt idx="35">
                  <c:v>0.35105105105105106</c:v>
                </c:pt>
                <c:pt idx="36">
                  <c:v>0.29871376109542525</c:v>
                </c:pt>
                <c:pt idx="37">
                  <c:v>0.2924125754083084</c:v>
                </c:pt>
                <c:pt idx="38">
                  <c:v>0.30439628482972136</c:v>
                </c:pt>
                <c:pt idx="39">
                  <c:v>0.35175612743803925</c:v>
                </c:pt>
                <c:pt idx="40">
                  <c:v>0.37678493210687691</c:v>
                </c:pt>
                <c:pt idx="41">
                  <c:v>0.27544163491513685</c:v>
                </c:pt>
                <c:pt idx="42">
                  <c:v>0.28904266787217026</c:v>
                </c:pt>
                <c:pt idx="43">
                  <c:v>0.44016288041148738</c:v>
                </c:pt>
                <c:pt idx="44">
                  <c:v>0.35356174674200608</c:v>
                </c:pt>
                <c:pt idx="45">
                  <c:v>0.3095555402898949</c:v>
                </c:pt>
                <c:pt idx="46">
                  <c:v>0.32993021047488225</c:v>
                </c:pt>
              </c:numCache>
            </c:numRef>
          </c:val>
          <c:extLst>
            <c:ext xmlns:c16="http://schemas.microsoft.com/office/drawing/2014/chart" uri="{C3380CC4-5D6E-409C-BE32-E72D297353CC}">
              <c16:uniqueId val="{0000005E-7C52-46F1-81D9-EE148C3666B9}"/>
            </c:ext>
          </c:extLst>
        </c:ser>
        <c:ser>
          <c:idx val="1"/>
          <c:order val="1"/>
          <c:tx>
            <c:strRef>
              <c:f>'【本】全国からみた（外国人）_P8'!$W$6</c:f>
              <c:strCache>
                <c:ptCount val="1"/>
                <c:pt idx="0">
                  <c:v>No.2</c:v>
                </c:pt>
              </c:strCache>
            </c:strRef>
          </c:tx>
          <c:spPr>
            <a:solidFill>
              <a:sysClr val="window" lastClr="FFFFFF"/>
            </a:solidFill>
            <a:ln>
              <a:solidFill>
                <a:schemeClr val="bg1">
                  <a:lumMod val="75000"/>
                </a:schemeClr>
              </a:solidFill>
            </a:ln>
            <a:effectLst/>
          </c:spPr>
          <c:invertIfNegative val="0"/>
          <c:dPt>
            <c:idx val="0"/>
            <c:invertIfNegative val="0"/>
            <c:bubble3D val="0"/>
            <c:spPr>
              <a:pattFill prst="ltHorz">
                <a:fgClr>
                  <a:schemeClr val="accent6">
                    <a:lumMod val="60000"/>
                    <a:lumOff val="40000"/>
                  </a:schemeClr>
                </a:fgClr>
                <a:bgClr>
                  <a:schemeClr val="bg1"/>
                </a:bgClr>
              </a:pattFill>
              <a:ln>
                <a:solidFill>
                  <a:schemeClr val="bg1">
                    <a:lumMod val="75000"/>
                  </a:schemeClr>
                </a:solidFill>
              </a:ln>
              <a:effectLst/>
            </c:spPr>
            <c:extLst>
              <c:ext xmlns:c16="http://schemas.microsoft.com/office/drawing/2014/chart" uri="{C3380CC4-5D6E-409C-BE32-E72D297353CC}">
                <c16:uniqueId val="{00000060-7C52-46F1-81D9-EE148C3666B9}"/>
              </c:ext>
            </c:extLst>
          </c:dPt>
          <c:dPt>
            <c:idx val="1"/>
            <c:invertIfNegative val="0"/>
            <c:bubble3D val="0"/>
            <c:spPr>
              <a:pattFill prst="pct25">
                <a:fgClr>
                  <a:srgbClr val="FF0000"/>
                </a:fgClr>
                <a:bgClr>
                  <a:schemeClr val="bg1"/>
                </a:bgClr>
              </a:pattFill>
              <a:ln>
                <a:solidFill>
                  <a:schemeClr val="bg1">
                    <a:lumMod val="75000"/>
                  </a:schemeClr>
                </a:solidFill>
              </a:ln>
              <a:effectLst/>
            </c:spPr>
            <c:extLst>
              <c:ext xmlns:c16="http://schemas.microsoft.com/office/drawing/2014/chart" uri="{C3380CC4-5D6E-409C-BE32-E72D297353CC}">
                <c16:uniqueId val="{00000062-7C52-46F1-81D9-EE148C3666B9}"/>
              </c:ext>
            </c:extLst>
          </c:dPt>
          <c:dPt>
            <c:idx val="2"/>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4-7C52-46F1-81D9-EE148C3666B9}"/>
              </c:ext>
            </c:extLst>
          </c:dPt>
          <c:dPt>
            <c:idx val="3"/>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6-7C52-46F1-81D9-EE148C3666B9}"/>
              </c:ext>
            </c:extLst>
          </c:dPt>
          <c:dPt>
            <c:idx val="4"/>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8-7C52-46F1-81D9-EE148C3666B9}"/>
              </c:ext>
            </c:extLst>
          </c:dPt>
          <c:dPt>
            <c:idx val="5"/>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A-7C52-46F1-81D9-EE148C3666B9}"/>
              </c:ext>
            </c:extLst>
          </c:dPt>
          <c:dPt>
            <c:idx val="6"/>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6C-7C52-46F1-81D9-EE148C3666B9}"/>
              </c:ext>
            </c:extLst>
          </c:dPt>
          <c:dPt>
            <c:idx val="7"/>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6E-7C52-46F1-81D9-EE148C3666B9}"/>
              </c:ext>
            </c:extLst>
          </c:dPt>
          <c:dPt>
            <c:idx val="8"/>
            <c:invertIfNegative val="0"/>
            <c:bubble3D val="0"/>
            <c:spPr>
              <a:pattFill prst="pct25">
                <a:fgClr>
                  <a:srgbClr val="FF0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70-7C52-46F1-81D9-EE148C3666B9}"/>
              </c:ext>
            </c:extLst>
          </c:dPt>
          <c:dPt>
            <c:idx val="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72-7C52-46F1-81D9-EE148C3666B9}"/>
              </c:ext>
            </c:extLst>
          </c:dPt>
          <c:dPt>
            <c:idx val="1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74-7C52-46F1-81D9-EE148C3666B9}"/>
              </c:ext>
            </c:extLst>
          </c:dPt>
          <c:dPt>
            <c:idx val="1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76-7C52-46F1-81D9-EE148C3666B9}"/>
              </c:ext>
            </c:extLst>
          </c:dPt>
          <c:dPt>
            <c:idx val="1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78-7C52-46F1-81D9-EE148C3666B9}"/>
              </c:ext>
            </c:extLst>
          </c:dPt>
          <c:dPt>
            <c:idx val="13"/>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7A-7C52-46F1-81D9-EE148C3666B9}"/>
              </c:ext>
            </c:extLst>
          </c:dPt>
          <c:dPt>
            <c:idx val="1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7C-7C52-46F1-81D9-EE148C3666B9}"/>
              </c:ext>
            </c:extLst>
          </c:dPt>
          <c:dPt>
            <c:idx val="1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7E-7C52-46F1-81D9-EE148C3666B9}"/>
              </c:ext>
            </c:extLst>
          </c:dPt>
          <c:dPt>
            <c:idx val="1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0-7C52-46F1-81D9-EE148C3666B9}"/>
              </c:ext>
            </c:extLst>
          </c:dPt>
          <c:dPt>
            <c:idx val="1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82-7C52-46F1-81D9-EE148C3666B9}"/>
              </c:ext>
            </c:extLst>
          </c:dPt>
          <c:dPt>
            <c:idx val="18"/>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4-7C52-46F1-81D9-EE148C3666B9}"/>
              </c:ext>
            </c:extLst>
          </c:dPt>
          <c:dPt>
            <c:idx val="1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6-7C52-46F1-81D9-EE148C3666B9}"/>
              </c:ext>
            </c:extLst>
          </c:dPt>
          <c:dPt>
            <c:idx val="2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8-7C52-46F1-81D9-EE148C3666B9}"/>
              </c:ext>
            </c:extLst>
          </c:dPt>
          <c:dPt>
            <c:idx val="2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A-7C52-46F1-81D9-EE148C3666B9}"/>
              </c:ext>
            </c:extLst>
          </c:dPt>
          <c:dPt>
            <c:idx val="2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C-7C52-46F1-81D9-EE148C3666B9}"/>
              </c:ext>
            </c:extLst>
          </c:dPt>
          <c:dPt>
            <c:idx val="2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8E-7C52-46F1-81D9-EE148C3666B9}"/>
              </c:ext>
            </c:extLst>
          </c:dPt>
          <c:dPt>
            <c:idx val="2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0-7C52-46F1-81D9-EE148C3666B9}"/>
              </c:ext>
            </c:extLst>
          </c:dPt>
          <c:dPt>
            <c:idx val="2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92-7C52-46F1-81D9-EE148C3666B9}"/>
              </c:ext>
            </c:extLst>
          </c:dPt>
          <c:dPt>
            <c:idx val="26"/>
            <c:invertIfNegative val="0"/>
            <c:bubble3D val="0"/>
            <c:spPr>
              <a:pattFill prst="pct5">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4-7C52-46F1-81D9-EE148C3666B9}"/>
              </c:ext>
            </c:extLst>
          </c:dPt>
          <c:dPt>
            <c:idx val="27"/>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6-7C52-46F1-81D9-EE148C3666B9}"/>
              </c:ext>
            </c:extLst>
          </c:dPt>
          <c:dPt>
            <c:idx val="2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98-7C52-46F1-81D9-EE148C3666B9}"/>
              </c:ext>
            </c:extLst>
          </c:dPt>
          <c:dPt>
            <c:idx val="2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9A-7C52-46F1-81D9-EE148C3666B9}"/>
              </c:ext>
            </c:extLst>
          </c:dPt>
          <c:dPt>
            <c:idx val="3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C-7C52-46F1-81D9-EE148C3666B9}"/>
              </c:ext>
            </c:extLst>
          </c:dPt>
          <c:dPt>
            <c:idx val="3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9E-7C52-46F1-81D9-EE148C3666B9}"/>
              </c:ext>
            </c:extLst>
          </c:dPt>
          <c:dPt>
            <c:idx val="32"/>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0-7C52-46F1-81D9-EE148C3666B9}"/>
              </c:ext>
            </c:extLst>
          </c:dPt>
          <c:dPt>
            <c:idx val="33"/>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2-7C52-46F1-81D9-EE148C3666B9}"/>
              </c:ext>
            </c:extLst>
          </c:dPt>
          <c:dPt>
            <c:idx val="34"/>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4-7C52-46F1-81D9-EE148C3666B9}"/>
              </c:ext>
            </c:extLst>
          </c:dPt>
          <c:dPt>
            <c:idx val="3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6-7C52-46F1-81D9-EE148C3666B9}"/>
              </c:ext>
            </c:extLst>
          </c:dPt>
          <c:dPt>
            <c:idx val="3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8-7C52-46F1-81D9-EE148C3666B9}"/>
              </c:ext>
            </c:extLst>
          </c:dPt>
          <c:dPt>
            <c:idx val="3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A-7C52-46F1-81D9-EE148C3666B9}"/>
              </c:ext>
            </c:extLst>
          </c:dPt>
          <c:dPt>
            <c:idx val="3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AC-7C52-46F1-81D9-EE148C3666B9}"/>
              </c:ext>
            </c:extLst>
          </c:dPt>
          <c:dPt>
            <c:idx val="39"/>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AE-7C52-46F1-81D9-EE148C3666B9}"/>
              </c:ext>
            </c:extLst>
          </c:dPt>
          <c:dPt>
            <c:idx val="40"/>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0-7C52-46F1-81D9-EE148C3666B9}"/>
              </c:ext>
            </c:extLst>
          </c:dPt>
          <c:dPt>
            <c:idx val="41"/>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2-7C52-46F1-81D9-EE148C3666B9}"/>
              </c:ext>
            </c:extLst>
          </c:dPt>
          <c:dPt>
            <c:idx val="4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4-7C52-46F1-81D9-EE148C3666B9}"/>
              </c:ext>
            </c:extLst>
          </c:dPt>
          <c:dPt>
            <c:idx val="4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6-7C52-46F1-81D9-EE148C3666B9}"/>
              </c:ext>
            </c:extLst>
          </c:dPt>
          <c:dPt>
            <c:idx val="4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B8-7C52-46F1-81D9-EE148C3666B9}"/>
              </c:ext>
            </c:extLst>
          </c:dPt>
          <c:dPt>
            <c:idx val="4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A-7C52-46F1-81D9-EE148C3666B9}"/>
              </c:ext>
            </c:extLst>
          </c:dPt>
          <c:dPt>
            <c:idx val="4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C-7C52-46F1-81D9-EE148C3666B9}"/>
              </c:ext>
            </c:extLst>
          </c:dPt>
          <c:dLbls>
            <c:spPr>
              <a:noFill/>
              <a:ln w="38100">
                <a:solidFill>
                  <a:schemeClr val="bg1"/>
                </a:solidFill>
              </a:ln>
              <a:effectLst>
                <a:softEdge rad="31750"/>
              </a:effectLst>
            </c:spPr>
            <c:txPr>
              <a:bodyPr rot="0" spcFirstLastPara="1" vertOverflow="ellipsis" vert="horz" wrap="square" lIns="38100" tIns="19050" rIns="38100" bIns="19050" anchor="ctr" anchorCtr="1">
                <a:spAutoFit/>
              </a:bodyPr>
              <a:lstStyle/>
              <a:p>
                <a:pPr>
                  <a:defRPr sz="600" b="1" i="0" u="none" strike="noStrike" kern="1200" baseline="0">
                    <a:ln>
                      <a:noFill/>
                    </a:ln>
                    <a:solidFill>
                      <a:schemeClr val="tx1">
                        <a:lumMod val="75000"/>
                        <a:lumOff val="25000"/>
                      </a:schemeClr>
                    </a:solidFill>
                    <a:effectLst>
                      <a:glow rad="38100">
                        <a:schemeClr val="bg1"/>
                      </a:glow>
                    </a:effectLst>
                    <a:latin typeface="BIZ UDPゴシック" panose="020B0400000000000000" pitchFamily="50" charset="-128"/>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'【本】全国からみた（外国人）_P8'!$W$7:$W$53</c:f>
              <c:numCache>
                <c:formatCode>0%</c:formatCode>
                <c:ptCount val="47"/>
                <c:pt idx="0">
                  <c:v>0.17683854182992195</c:v>
                </c:pt>
                <c:pt idx="1">
                  <c:v>0.19166518571174693</c:v>
                </c:pt>
                <c:pt idx="2">
                  <c:v>0.18592717775387924</c:v>
                </c:pt>
                <c:pt idx="3">
                  <c:v>0.12078614880673842</c:v>
                </c:pt>
                <c:pt idx="4">
                  <c:v>0.11481729802212538</c:v>
                </c:pt>
                <c:pt idx="5">
                  <c:v>0.10489283394674172</c:v>
                </c:pt>
                <c:pt idx="6">
                  <c:v>0.14216207147251272</c:v>
                </c:pt>
                <c:pt idx="7">
                  <c:v>0.16691979814805741</c:v>
                </c:pt>
                <c:pt idx="8">
                  <c:v>0.16130855915275316</c:v>
                </c:pt>
                <c:pt idx="9">
                  <c:v>0.13731465309004423</c:v>
                </c:pt>
                <c:pt idx="10">
                  <c:v>0.11900020959966465</c:v>
                </c:pt>
                <c:pt idx="11">
                  <c:v>0.12190024840402533</c:v>
                </c:pt>
                <c:pt idx="12">
                  <c:v>0.12281808645068482</c:v>
                </c:pt>
                <c:pt idx="13">
                  <c:v>0.14928987698416726</c:v>
                </c:pt>
                <c:pt idx="14">
                  <c:v>0.20692815249266863</c:v>
                </c:pt>
                <c:pt idx="15">
                  <c:v>0.12639606751725882</c:v>
                </c:pt>
                <c:pt idx="16">
                  <c:v>0.11775305631386428</c:v>
                </c:pt>
                <c:pt idx="17">
                  <c:v>0.19889224572004027</c:v>
                </c:pt>
                <c:pt idx="18">
                  <c:v>0.13277294870570255</c:v>
                </c:pt>
                <c:pt idx="19">
                  <c:v>0.17405241255201889</c:v>
                </c:pt>
                <c:pt idx="20">
                  <c:v>0.13832261488511488</c:v>
                </c:pt>
                <c:pt idx="21">
                  <c:v>4.7128471104885578E-2</c:v>
                </c:pt>
                <c:pt idx="22">
                  <c:v>0.10388699099260286</c:v>
                </c:pt>
                <c:pt idx="23">
                  <c:v>0.11353649893692416</c:v>
                </c:pt>
                <c:pt idx="24">
                  <c:v>0.28397893092063814</c:v>
                </c:pt>
                <c:pt idx="25">
                  <c:v>0.10969433934433924</c:v>
                </c:pt>
                <c:pt idx="26">
                  <c:v>0.11035261112203384</c:v>
                </c:pt>
                <c:pt idx="27">
                  <c:v>0.21264102800577947</c:v>
                </c:pt>
                <c:pt idx="28">
                  <c:v>4.5221901230636248E-2</c:v>
                </c:pt>
                <c:pt idx="29">
                  <c:v>0.200512098322878</c:v>
                </c:pt>
                <c:pt idx="30">
                  <c:v>0.25196339326280265</c:v>
                </c:pt>
                <c:pt idx="31">
                  <c:v>0.15699802872430302</c:v>
                </c:pt>
                <c:pt idx="32">
                  <c:v>0.17167567076769419</c:v>
                </c:pt>
                <c:pt idx="33">
                  <c:v>8.5290251610437309E-2</c:v>
                </c:pt>
                <c:pt idx="34">
                  <c:v>0.1677779956854285</c:v>
                </c:pt>
                <c:pt idx="35">
                  <c:v>0.16506506506506508</c:v>
                </c:pt>
                <c:pt idx="36">
                  <c:v>0.26090165900828582</c:v>
                </c:pt>
                <c:pt idx="37">
                  <c:v>0.17058217666388739</c:v>
                </c:pt>
                <c:pt idx="38">
                  <c:v>0.23356037151702785</c:v>
                </c:pt>
                <c:pt idx="39">
                  <c:v>0.17930610262204716</c:v>
                </c:pt>
                <c:pt idx="40">
                  <c:v>0.22633961162213462</c:v>
                </c:pt>
                <c:pt idx="41">
                  <c:v>0.16018358157256668</c:v>
                </c:pt>
                <c:pt idx="42">
                  <c:v>0.24368559539126705</c:v>
                </c:pt>
                <c:pt idx="43">
                  <c:v>0.1556258036862409</c:v>
                </c:pt>
                <c:pt idx="44">
                  <c:v>0.21530522258875787</c:v>
                </c:pt>
                <c:pt idx="45">
                  <c:v>0.19333653912207185</c:v>
                </c:pt>
                <c:pt idx="46">
                  <c:v>0.21154615604458415</c:v>
                </c:pt>
              </c:numCache>
            </c:numRef>
          </c:val>
          <c:extLst>
            <c:ext xmlns:c16="http://schemas.microsoft.com/office/drawing/2014/chart" uri="{C3380CC4-5D6E-409C-BE32-E72D297353CC}">
              <c16:uniqueId val="{000000BD-7C52-46F1-81D9-EE148C3666B9}"/>
            </c:ext>
          </c:extLst>
        </c:ser>
        <c:ser>
          <c:idx val="2"/>
          <c:order val="2"/>
          <c:tx>
            <c:strRef>
              <c:f>'【本】全国からみた（外国人）_P8'!$X$6</c:f>
              <c:strCache>
                <c:ptCount val="1"/>
                <c:pt idx="0">
                  <c:v>No.3</c:v>
                </c:pt>
              </c:strCache>
            </c:strRef>
          </c:tx>
          <c:spPr>
            <a:solidFill>
              <a:schemeClr val="bg1">
                <a:lumMod val="75000"/>
              </a:schemeClr>
            </a:solidFill>
            <a:ln>
              <a:solidFill>
                <a:schemeClr val="bg1">
                  <a:lumMod val="75000"/>
                </a:schemeClr>
              </a:solidFill>
            </a:ln>
            <a:effectLst/>
          </c:spPr>
          <c:invertIfNegative val="0"/>
          <c:dPt>
            <c:idx val="0"/>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BF-7C52-46F1-81D9-EE148C3666B9}"/>
              </c:ext>
            </c:extLst>
          </c:dPt>
          <c:dPt>
            <c:idx val="1"/>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1-7C52-46F1-81D9-EE148C3666B9}"/>
              </c:ext>
            </c:extLst>
          </c:dPt>
          <c:dPt>
            <c:idx val="2"/>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3-7C52-46F1-81D9-EE148C3666B9}"/>
              </c:ext>
            </c:extLst>
          </c:dPt>
          <c:dPt>
            <c:idx val="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C5-7C52-46F1-81D9-EE148C3666B9}"/>
              </c:ext>
            </c:extLst>
          </c:dPt>
          <c:dPt>
            <c:idx val="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C7-7C52-46F1-81D9-EE148C3666B9}"/>
              </c:ext>
            </c:extLst>
          </c:dPt>
          <c:dPt>
            <c:idx val="5"/>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C9-7C52-46F1-81D9-EE148C3666B9}"/>
              </c:ext>
            </c:extLst>
          </c:dPt>
          <c:dPt>
            <c:idx val="6"/>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CB-7C52-46F1-81D9-EE148C3666B9}"/>
              </c:ext>
            </c:extLst>
          </c:dPt>
          <c:dPt>
            <c:idx val="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CD-7C52-46F1-81D9-EE148C3666B9}"/>
              </c:ext>
            </c:extLst>
          </c:dPt>
          <c:dPt>
            <c:idx val="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CF-7C52-46F1-81D9-EE148C3666B9}"/>
              </c:ext>
            </c:extLst>
          </c:dPt>
          <c:dPt>
            <c:idx val="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1-7C52-46F1-81D9-EE148C3666B9}"/>
              </c:ext>
            </c:extLst>
          </c:dPt>
          <c:dPt>
            <c:idx val="1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3-7C52-46F1-81D9-EE148C3666B9}"/>
              </c:ext>
            </c:extLst>
          </c:dPt>
          <c:dPt>
            <c:idx val="1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0D5-7C52-46F1-81D9-EE148C3666B9}"/>
              </c:ext>
            </c:extLst>
          </c:dPt>
          <c:dPt>
            <c:idx val="12"/>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7-7C52-46F1-81D9-EE148C3666B9}"/>
              </c:ext>
            </c:extLst>
          </c:dPt>
          <c:dPt>
            <c:idx val="1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D9-7C52-46F1-81D9-EE148C3666B9}"/>
              </c:ext>
            </c:extLst>
          </c:dPt>
          <c:dPt>
            <c:idx val="1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B-7C52-46F1-81D9-EE148C3666B9}"/>
              </c:ext>
            </c:extLst>
          </c:dPt>
          <c:dPt>
            <c:idx val="15"/>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D-7C52-46F1-81D9-EE148C3666B9}"/>
              </c:ext>
            </c:extLst>
          </c:dPt>
          <c:dPt>
            <c:idx val="1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DF-7C52-46F1-81D9-EE148C3666B9}"/>
              </c:ext>
            </c:extLst>
          </c:dPt>
          <c:dPt>
            <c:idx val="17"/>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1-7C52-46F1-81D9-EE148C3666B9}"/>
              </c:ext>
            </c:extLst>
          </c:dPt>
          <c:dPt>
            <c:idx val="18"/>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0E3-7C52-46F1-81D9-EE148C3666B9}"/>
              </c:ext>
            </c:extLst>
          </c:dPt>
          <c:dPt>
            <c:idx val="1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5-7C52-46F1-81D9-EE148C3666B9}"/>
              </c:ext>
            </c:extLst>
          </c:dPt>
          <c:dPt>
            <c:idx val="20"/>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7-7C52-46F1-81D9-EE148C3666B9}"/>
              </c:ext>
            </c:extLst>
          </c:dPt>
          <c:dPt>
            <c:idx val="2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E9-7C52-46F1-81D9-EE148C3666B9}"/>
              </c:ext>
            </c:extLst>
          </c:dPt>
          <c:dPt>
            <c:idx val="2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B-7C52-46F1-81D9-EE148C3666B9}"/>
              </c:ext>
            </c:extLst>
          </c:dPt>
          <c:dPt>
            <c:idx val="2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D-7C52-46F1-81D9-EE148C3666B9}"/>
              </c:ext>
            </c:extLst>
          </c:dPt>
          <c:dPt>
            <c:idx val="2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EF-7C52-46F1-81D9-EE148C3666B9}"/>
              </c:ext>
            </c:extLst>
          </c:dPt>
          <c:dPt>
            <c:idx val="2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1-7C52-46F1-81D9-EE148C3666B9}"/>
              </c:ext>
            </c:extLst>
          </c:dPt>
          <c:dPt>
            <c:idx val="26"/>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3-7C52-46F1-81D9-EE148C3666B9}"/>
              </c:ext>
            </c:extLst>
          </c:dPt>
          <c:dPt>
            <c:idx val="2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5-7C52-46F1-81D9-EE148C3666B9}"/>
              </c:ext>
            </c:extLst>
          </c:dPt>
          <c:dPt>
            <c:idx val="28"/>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7-7C52-46F1-81D9-EE148C3666B9}"/>
              </c:ext>
            </c:extLst>
          </c:dPt>
          <c:dPt>
            <c:idx val="29"/>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9-7C52-46F1-81D9-EE148C3666B9}"/>
              </c:ext>
            </c:extLst>
          </c:dPt>
          <c:dPt>
            <c:idx val="3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0FB-7C52-46F1-81D9-EE148C3666B9}"/>
              </c:ext>
            </c:extLst>
          </c:dPt>
          <c:dPt>
            <c:idx val="31"/>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FD-7C52-46F1-81D9-EE148C3666B9}"/>
              </c:ext>
            </c:extLst>
          </c:dPt>
          <c:dPt>
            <c:idx val="3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0FF-7C52-46F1-81D9-EE148C3666B9}"/>
              </c:ext>
            </c:extLst>
          </c:dPt>
          <c:dPt>
            <c:idx val="33"/>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01-7C52-46F1-81D9-EE148C3666B9}"/>
              </c:ext>
            </c:extLst>
          </c:dPt>
          <c:dPt>
            <c:idx val="3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03-7C52-46F1-81D9-EE148C3666B9}"/>
              </c:ext>
            </c:extLst>
          </c:dPt>
          <c:dPt>
            <c:idx val="3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5-7C52-46F1-81D9-EE148C3666B9}"/>
              </c:ext>
            </c:extLst>
          </c:dPt>
          <c:dPt>
            <c:idx val="3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07-7C52-46F1-81D9-EE148C3666B9}"/>
              </c:ext>
            </c:extLst>
          </c:dPt>
          <c:dPt>
            <c:idx val="37"/>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9-7C52-46F1-81D9-EE148C3666B9}"/>
              </c:ext>
            </c:extLst>
          </c:dPt>
          <c:dPt>
            <c:idx val="38"/>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B-7C52-46F1-81D9-EE148C3666B9}"/>
              </c:ext>
            </c:extLst>
          </c:dPt>
          <c:dPt>
            <c:idx val="39"/>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D-7C52-46F1-81D9-EE148C3666B9}"/>
              </c:ext>
            </c:extLst>
          </c:dPt>
          <c:dPt>
            <c:idx val="4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0F-7C52-46F1-81D9-EE148C3666B9}"/>
              </c:ext>
            </c:extLst>
          </c:dPt>
          <c:dPt>
            <c:idx val="41"/>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1-7C52-46F1-81D9-EE148C3666B9}"/>
              </c:ext>
            </c:extLst>
          </c:dPt>
          <c:dPt>
            <c:idx val="42"/>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3-7C52-46F1-81D9-EE148C3666B9}"/>
              </c:ext>
            </c:extLst>
          </c:dPt>
          <c:dPt>
            <c:idx val="4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15-7C52-46F1-81D9-EE148C3666B9}"/>
              </c:ext>
            </c:extLst>
          </c:dPt>
          <c:dPt>
            <c:idx val="44"/>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7-7C52-46F1-81D9-EE148C3666B9}"/>
              </c:ext>
            </c:extLst>
          </c:dPt>
          <c:dPt>
            <c:idx val="45"/>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9-7C52-46F1-81D9-EE148C3666B9}"/>
              </c:ext>
            </c:extLst>
          </c:dPt>
          <c:dPt>
            <c:idx val="46"/>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B-7C52-46F1-81D9-EE148C3666B9}"/>
              </c:ext>
            </c:extLst>
          </c:dPt>
          <c:dLbls>
            <c:dLbl>
              <c:idx val="33"/>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01-7C52-46F1-81D9-EE148C3666B9}"/>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381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'【本】全国からみた（外国人）_P8'!$X$7:$X$53</c:f>
              <c:numCache>
                <c:formatCode>0%</c:formatCode>
                <c:ptCount val="47"/>
                <c:pt idx="0">
                  <c:v>0.13942011723035452</c:v>
                </c:pt>
                <c:pt idx="1">
                  <c:v>0.10248208044547125</c:v>
                </c:pt>
                <c:pt idx="2">
                  <c:v>6.5171301275157481E-2</c:v>
                </c:pt>
                <c:pt idx="3">
                  <c:v>7.2812353766963031E-2</c:v>
                </c:pt>
                <c:pt idx="4">
                  <c:v>6.8806570566543754E-2</c:v>
                </c:pt>
                <c:pt idx="5">
                  <c:v>8.5516345529335361E-2</c:v>
                </c:pt>
                <c:pt idx="6">
                  <c:v>0.12398635423074772</c:v>
                </c:pt>
                <c:pt idx="7">
                  <c:v>6.8639459115182988E-2</c:v>
                </c:pt>
                <c:pt idx="8">
                  <c:v>0.10157162778426865</c:v>
                </c:pt>
                <c:pt idx="9">
                  <c:v>9.498680738786279E-2</c:v>
                </c:pt>
                <c:pt idx="10">
                  <c:v>8.2058268706770063E-2</c:v>
                </c:pt>
                <c:pt idx="11">
                  <c:v>7.3491136300051718E-2</c:v>
                </c:pt>
                <c:pt idx="12">
                  <c:v>7.6566508684376283E-2</c:v>
                </c:pt>
                <c:pt idx="13">
                  <c:v>5.8906894230736709E-2</c:v>
                </c:pt>
                <c:pt idx="14">
                  <c:v>0.12327188940092165</c:v>
                </c:pt>
                <c:pt idx="15">
                  <c:v>0.11840821194925362</c:v>
                </c:pt>
                <c:pt idx="16">
                  <c:v>9.4295240458797766E-2</c:v>
                </c:pt>
                <c:pt idx="17">
                  <c:v>0.18554884189325277</c:v>
                </c:pt>
                <c:pt idx="18">
                  <c:v>8.57939125597703E-2</c:v>
                </c:pt>
                <c:pt idx="19">
                  <c:v>9.2509279046226522E-2</c:v>
                </c:pt>
                <c:pt idx="20">
                  <c:v>7.1264672827172831E-2</c:v>
                </c:pt>
                <c:pt idx="21">
                  <c:v>3.1748660773438832E-2</c:v>
                </c:pt>
                <c:pt idx="22">
                  <c:v>5.8671087429341413E-2</c:v>
                </c:pt>
                <c:pt idx="23">
                  <c:v>7.7023387668320342E-2</c:v>
                </c:pt>
                <c:pt idx="24">
                  <c:v>0.11245243075682351</c:v>
                </c:pt>
                <c:pt idx="25">
                  <c:v>9.3759847314937528E-2</c:v>
                </c:pt>
                <c:pt idx="26">
                  <c:v>9.5540120889480398E-2</c:v>
                </c:pt>
                <c:pt idx="27">
                  <c:v>8.638445694610962E-2</c:v>
                </c:pt>
                <c:pt idx="28">
                  <c:v>4.1013625713700777E-2</c:v>
                </c:pt>
                <c:pt idx="29">
                  <c:v>0.10490334144155677</c:v>
                </c:pt>
                <c:pt idx="30">
                  <c:v>0.12650094113065491</c:v>
                </c:pt>
                <c:pt idx="31">
                  <c:v>0.14953534215713885</c:v>
                </c:pt>
                <c:pt idx="32">
                  <c:v>0.14266581922186408</c:v>
                </c:pt>
                <c:pt idx="33">
                  <c:v>8.3854608507583736E-2</c:v>
                </c:pt>
                <c:pt idx="34">
                  <c:v>0.15699156697391645</c:v>
                </c:pt>
                <c:pt idx="35">
                  <c:v>0.14274274274274273</c:v>
                </c:pt>
                <c:pt idx="36">
                  <c:v>0.14812969421838382</c:v>
                </c:pt>
                <c:pt idx="37">
                  <c:v>0.14488204423954093</c:v>
                </c:pt>
                <c:pt idx="38">
                  <c:v>0.16718266253869968</c:v>
                </c:pt>
                <c:pt idx="39">
                  <c:v>0.14691331298773985</c:v>
                </c:pt>
                <c:pt idx="40">
                  <c:v>0.21755000730033583</c:v>
                </c:pt>
                <c:pt idx="41">
                  <c:v>0.15235538621406305</c:v>
                </c:pt>
                <c:pt idx="42">
                  <c:v>0.15436241610738255</c:v>
                </c:pt>
                <c:pt idx="43">
                  <c:v>0.10704029147021003</c:v>
                </c:pt>
                <c:pt idx="44">
                  <c:v>0.20060750563412483</c:v>
                </c:pt>
                <c:pt idx="45">
                  <c:v>0.17731675482585699</c:v>
                </c:pt>
                <c:pt idx="46">
                  <c:v>0.17518553688150532</c:v>
                </c:pt>
              </c:numCache>
            </c:numRef>
          </c:val>
          <c:extLst>
            <c:ext xmlns:c16="http://schemas.microsoft.com/office/drawing/2014/chart" uri="{C3380CC4-5D6E-409C-BE32-E72D297353CC}">
              <c16:uniqueId val="{0000011C-7C52-46F1-81D9-EE148C3666B9}"/>
            </c:ext>
          </c:extLst>
        </c:ser>
        <c:ser>
          <c:idx val="3"/>
          <c:order val="3"/>
          <c:tx>
            <c:strRef>
              <c:f>'【本】全国からみた（外国人）_P8'!$Y$6</c:f>
              <c:strCache>
                <c:ptCount val="1"/>
                <c:pt idx="0">
                  <c:v>No.4</c:v>
                </c:pt>
              </c:strCache>
            </c:strRef>
          </c:tx>
          <c:spPr>
            <a:solidFill>
              <a:sysClr val="window" lastClr="FFFFFF"/>
            </a:solidFill>
            <a:ln>
              <a:solidFill>
                <a:schemeClr val="bg1">
                  <a:lumMod val="75000"/>
                </a:schemeClr>
              </a:solidFill>
            </a:ln>
            <a:effectLst/>
          </c:spPr>
          <c:invertIfNegative val="0"/>
          <c:dPt>
            <c:idx val="0"/>
            <c:invertIfNegative val="0"/>
            <c:bubble3D val="0"/>
            <c:spPr>
              <a:pattFill prst="dkVert">
                <a:fgClr>
                  <a:schemeClr val="accent5">
                    <a:lumMod val="60000"/>
                    <a:lumOff val="40000"/>
                  </a:scheme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1E-7C52-46F1-81D9-EE148C3666B9}"/>
              </c:ext>
            </c:extLst>
          </c:dPt>
          <c:dPt>
            <c:idx val="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0-7C52-46F1-81D9-EE148C3666B9}"/>
              </c:ext>
            </c:extLst>
          </c:dPt>
          <c:dPt>
            <c:idx val="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2-7C52-46F1-81D9-EE148C3666B9}"/>
              </c:ext>
            </c:extLst>
          </c:dPt>
          <c:dPt>
            <c:idx val="3"/>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24-7C52-46F1-81D9-EE148C3666B9}"/>
              </c:ext>
            </c:extLst>
          </c:dPt>
          <c:dPt>
            <c:idx val="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6-7C52-46F1-81D9-EE148C3666B9}"/>
              </c:ext>
            </c:extLst>
          </c:dPt>
          <c:dPt>
            <c:idx val="5"/>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28-7C52-46F1-81D9-EE148C3666B9}"/>
              </c:ext>
            </c:extLst>
          </c:dPt>
          <c:dPt>
            <c:idx val="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2A-7C52-46F1-81D9-EE148C3666B9}"/>
              </c:ext>
            </c:extLst>
          </c:dPt>
          <c:dPt>
            <c:idx val="7"/>
            <c:invertIfNegative val="0"/>
            <c:bubble3D val="0"/>
            <c:spPr>
              <a:pattFill prst="pct10">
                <a:fgClr>
                  <a:srgbClr val="00206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C-7C52-46F1-81D9-EE148C3666B9}"/>
              </c:ext>
            </c:extLst>
          </c:dPt>
          <c:dPt>
            <c:idx val="8"/>
            <c:invertIfNegative val="0"/>
            <c:bubble3D val="0"/>
            <c:spPr>
              <a:pattFill prst="smCheck">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2E-7C52-46F1-81D9-EE148C3666B9}"/>
              </c:ext>
            </c:extLst>
          </c:dPt>
          <c:dPt>
            <c:idx val="9"/>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30-7C52-46F1-81D9-EE148C3666B9}"/>
              </c:ext>
            </c:extLst>
          </c:dPt>
          <c:dPt>
            <c:idx val="10"/>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2-7C52-46F1-81D9-EE148C3666B9}"/>
              </c:ext>
            </c:extLst>
          </c:dPt>
          <c:dPt>
            <c:idx val="11"/>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34-7C52-46F1-81D9-EE148C3666B9}"/>
              </c:ext>
            </c:extLst>
          </c:dPt>
          <c:dPt>
            <c:idx val="1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6-7C52-46F1-81D9-EE148C3666B9}"/>
              </c:ext>
            </c:extLst>
          </c:dPt>
          <c:dPt>
            <c:idx val="13"/>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8-7C52-46F1-81D9-EE148C3666B9}"/>
              </c:ext>
            </c:extLst>
          </c:dPt>
          <c:dPt>
            <c:idx val="14"/>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3A-7C52-46F1-81D9-EE148C3666B9}"/>
              </c:ext>
            </c:extLst>
          </c:dPt>
          <c:dPt>
            <c:idx val="1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3C-7C52-46F1-81D9-EE148C3666B9}"/>
              </c:ext>
            </c:extLst>
          </c:dPt>
          <c:dPt>
            <c:idx val="1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3E-7C52-46F1-81D9-EE148C3666B9}"/>
              </c:ext>
            </c:extLst>
          </c:dPt>
          <c:dPt>
            <c:idx val="1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40-7C52-46F1-81D9-EE148C3666B9}"/>
              </c:ext>
            </c:extLst>
          </c:dPt>
          <c:dPt>
            <c:idx val="1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42-7C52-46F1-81D9-EE148C3666B9}"/>
              </c:ext>
            </c:extLst>
          </c:dPt>
          <c:dPt>
            <c:idx val="19"/>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44-7C52-46F1-81D9-EE148C3666B9}"/>
              </c:ext>
            </c:extLst>
          </c:dPt>
          <c:dPt>
            <c:idx val="2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6-7C52-46F1-81D9-EE148C3666B9}"/>
              </c:ext>
            </c:extLst>
          </c:dPt>
          <c:dPt>
            <c:idx val="2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48-7C52-46F1-81D9-EE148C3666B9}"/>
              </c:ext>
            </c:extLst>
          </c:dPt>
          <c:dPt>
            <c:idx val="22"/>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A-7C52-46F1-81D9-EE148C3666B9}"/>
              </c:ext>
            </c:extLst>
          </c:dPt>
          <c:dPt>
            <c:idx val="2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4C-7C52-46F1-81D9-EE148C3666B9}"/>
              </c:ext>
            </c:extLst>
          </c:dPt>
          <c:dPt>
            <c:idx val="2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4E-7C52-46F1-81D9-EE148C3666B9}"/>
              </c:ext>
            </c:extLst>
          </c:dPt>
          <c:dPt>
            <c:idx val="25"/>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50-7C52-46F1-81D9-EE148C3666B9}"/>
              </c:ext>
            </c:extLst>
          </c:dPt>
          <c:dPt>
            <c:idx val="2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52-7C52-46F1-81D9-EE148C3666B9}"/>
              </c:ext>
            </c:extLst>
          </c:dPt>
          <c:dPt>
            <c:idx val="2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54-7C52-46F1-81D9-EE148C3666B9}"/>
              </c:ext>
            </c:extLst>
          </c:dPt>
          <c:dPt>
            <c:idx val="28"/>
            <c:invertIfNegative val="0"/>
            <c:bubble3D val="0"/>
            <c:spPr>
              <a:pattFill prst="dashHorz">
                <a:fgClr>
                  <a:schemeClr val="bg1"/>
                </a:fgClr>
                <a:bgClr>
                  <a:schemeClr val="accent5">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56-7C52-46F1-81D9-EE148C3666B9}"/>
              </c:ext>
            </c:extLst>
          </c:dPt>
          <c:dPt>
            <c:idx val="29"/>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58-7C52-46F1-81D9-EE148C3666B9}"/>
              </c:ext>
            </c:extLst>
          </c:dPt>
          <c:dPt>
            <c:idx val="30"/>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5A-7C52-46F1-81D9-EE148C3666B9}"/>
              </c:ext>
            </c:extLst>
          </c:dPt>
          <c:dPt>
            <c:idx val="31"/>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5C-7C52-46F1-81D9-EE148C3666B9}"/>
              </c:ext>
            </c:extLst>
          </c:dPt>
          <c:dPt>
            <c:idx val="3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5E-7C52-46F1-81D9-EE148C3666B9}"/>
              </c:ext>
            </c:extLst>
          </c:dPt>
          <c:dPt>
            <c:idx val="33"/>
            <c:invertIfNegative val="0"/>
            <c:bubble3D val="0"/>
            <c:spPr>
              <a:pattFill prst="ltHorz">
                <a:fgClr>
                  <a:srgbClr val="70AD47">
                    <a:lumMod val="60000"/>
                    <a:lumOff val="4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60-7C52-46F1-81D9-EE148C3666B9}"/>
              </c:ext>
            </c:extLst>
          </c:dPt>
          <c:dPt>
            <c:idx val="3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62-7C52-46F1-81D9-EE148C3666B9}"/>
              </c:ext>
            </c:extLst>
          </c:dPt>
          <c:dPt>
            <c:idx val="3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64-7C52-46F1-81D9-EE148C3666B9}"/>
              </c:ext>
            </c:extLst>
          </c:dPt>
          <c:dPt>
            <c:idx val="36"/>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66-7C52-46F1-81D9-EE148C3666B9}"/>
              </c:ext>
            </c:extLst>
          </c:dPt>
          <c:dPt>
            <c:idx val="37"/>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68-7C52-46F1-81D9-EE148C3666B9}"/>
              </c:ext>
            </c:extLst>
          </c:dPt>
          <c:dPt>
            <c:idx val="38"/>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6A-7C52-46F1-81D9-EE148C3666B9}"/>
              </c:ext>
            </c:extLst>
          </c:dPt>
          <c:dPt>
            <c:idx val="39"/>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6C-7C52-46F1-81D9-EE148C3666B9}"/>
              </c:ext>
            </c:extLst>
          </c:dPt>
          <c:dPt>
            <c:idx val="40"/>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6E-7C52-46F1-81D9-EE148C3666B9}"/>
              </c:ext>
            </c:extLst>
          </c:dPt>
          <c:dPt>
            <c:idx val="41"/>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70-7C52-46F1-81D9-EE148C3666B9}"/>
              </c:ext>
            </c:extLst>
          </c:dPt>
          <c:dPt>
            <c:idx val="4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72-7C52-46F1-81D9-EE148C3666B9}"/>
              </c:ext>
            </c:extLst>
          </c:dPt>
          <c:dPt>
            <c:idx val="43"/>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74-7C52-46F1-81D9-EE148C3666B9}"/>
              </c:ext>
            </c:extLst>
          </c:dPt>
          <c:dPt>
            <c:idx val="44"/>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76-7C52-46F1-81D9-EE148C3666B9}"/>
              </c:ext>
            </c:extLst>
          </c:dPt>
          <c:dPt>
            <c:idx val="45"/>
            <c:invertIfNegative val="0"/>
            <c:bubble3D val="0"/>
            <c:spPr>
              <a:pattFill prst="pct25">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78-7C52-46F1-81D9-EE148C3666B9}"/>
              </c:ext>
            </c:extLst>
          </c:dPt>
          <c:dPt>
            <c:idx val="46"/>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7A-7C52-46F1-81D9-EE148C3666B9}"/>
              </c:ext>
            </c:extLst>
          </c:dPt>
          <c:dLbls>
            <c:dLbl>
              <c:idx val="14"/>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3A-7C52-46F1-81D9-EE148C3666B9}"/>
                </c:ext>
              </c:extLst>
            </c:dLbl>
            <c:dLbl>
              <c:idx val="1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44-7C52-46F1-81D9-EE148C3666B9}"/>
                </c:ext>
              </c:extLst>
            </c:dLbl>
            <c:dLbl>
              <c:idx val="25"/>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50-7C52-46F1-81D9-EE148C3666B9}"/>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381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'【本】全国からみた（外国人）_P8'!$Y$7:$Y$53</c:f>
              <c:numCache>
                <c:formatCode>0%</c:formatCode>
                <c:ptCount val="47"/>
                <c:pt idx="0">
                  <c:v>9.2117982634861928E-2</c:v>
                </c:pt>
                <c:pt idx="1">
                  <c:v>8.2726141816243118E-2</c:v>
                </c:pt>
                <c:pt idx="2">
                  <c:v>3.6595483177139343E-2</c:v>
                </c:pt>
                <c:pt idx="3">
                  <c:v>5.1024801123069723E-2</c:v>
                </c:pt>
                <c:pt idx="4">
                  <c:v>6.1096211867247736E-2</c:v>
                </c:pt>
                <c:pt idx="5">
                  <c:v>6.2946525221909508E-2</c:v>
                </c:pt>
                <c:pt idx="6">
                  <c:v>4.5746882165426987E-2</c:v>
                </c:pt>
                <c:pt idx="7">
                  <c:v>5.3353583851844591E-2</c:v>
                </c:pt>
                <c:pt idx="8">
                  <c:v>7.5717031621000269E-2</c:v>
                </c:pt>
                <c:pt idx="9">
                  <c:v>7.2243487309078744E-2</c:v>
                </c:pt>
                <c:pt idx="10">
                  <c:v>6.5919094529448746E-2</c:v>
                </c:pt>
                <c:pt idx="11">
                  <c:v>6.7022458097716883E-2</c:v>
                </c:pt>
                <c:pt idx="12">
                  <c:v>6.1476106117459135E-2</c:v>
                </c:pt>
                <c:pt idx="13">
                  <c:v>4.625354723273567E-2</c:v>
                </c:pt>
                <c:pt idx="14">
                  <c:v>7.8733766233766239E-2</c:v>
                </c:pt>
                <c:pt idx="15">
                  <c:v>7.3950916254021032E-2</c:v>
                </c:pt>
                <c:pt idx="16">
                  <c:v>7.3632076998608062E-2</c:v>
                </c:pt>
                <c:pt idx="17">
                  <c:v>4.5065458207452162E-2</c:v>
                </c:pt>
                <c:pt idx="18">
                  <c:v>6.533013434622105E-2</c:v>
                </c:pt>
                <c:pt idx="19">
                  <c:v>8.5841219853142026E-2</c:v>
                </c:pt>
                <c:pt idx="20">
                  <c:v>5.8199612887112888E-2</c:v>
                </c:pt>
                <c:pt idx="21">
                  <c:v>2.7253023907323631E-2</c:v>
                </c:pt>
                <c:pt idx="22">
                  <c:v>5.4024813673799153E-2</c:v>
                </c:pt>
                <c:pt idx="23">
                  <c:v>7.5974486180014178E-2</c:v>
                </c:pt>
                <c:pt idx="24">
                  <c:v>6.9129766375160662E-2</c:v>
                </c:pt>
                <c:pt idx="25">
                  <c:v>5.0422722183360635E-2</c:v>
                </c:pt>
                <c:pt idx="26">
                  <c:v>7.7549114502200506E-2</c:v>
                </c:pt>
                <c:pt idx="27">
                  <c:v>7.9798026376464076E-2</c:v>
                </c:pt>
                <c:pt idx="28">
                  <c:v>3.8170196310366007E-2</c:v>
                </c:pt>
                <c:pt idx="29">
                  <c:v>5.3923953399052621E-2</c:v>
                </c:pt>
                <c:pt idx="30">
                  <c:v>0.11942623482832479</c:v>
                </c:pt>
                <c:pt idx="31">
                  <c:v>0.11841734722613348</c:v>
                </c:pt>
                <c:pt idx="32">
                  <c:v>8.1445498706133379E-2</c:v>
                </c:pt>
                <c:pt idx="33">
                  <c:v>7.6219597460589733E-2</c:v>
                </c:pt>
                <c:pt idx="34">
                  <c:v>0.12453422239654835</c:v>
                </c:pt>
                <c:pt idx="35">
                  <c:v>5.0450450450450449E-2</c:v>
                </c:pt>
                <c:pt idx="36">
                  <c:v>0.10682979940578347</c:v>
                </c:pt>
                <c:pt idx="37">
                  <c:v>0.14326352444945803</c:v>
                </c:pt>
                <c:pt idx="38">
                  <c:v>5.5975232198142412E-2</c:v>
                </c:pt>
                <c:pt idx="39">
                  <c:v>0.12133172117384923</c:v>
                </c:pt>
                <c:pt idx="40">
                  <c:v>6.9586800992845671E-2</c:v>
                </c:pt>
                <c:pt idx="41">
                  <c:v>0.10606165569795635</c:v>
                </c:pt>
                <c:pt idx="42">
                  <c:v>0.11634268757751735</c:v>
                </c:pt>
                <c:pt idx="43">
                  <c:v>0.10693313330475782</c:v>
                </c:pt>
                <c:pt idx="44">
                  <c:v>5.7549727275696509E-2</c:v>
                </c:pt>
                <c:pt idx="45">
                  <c:v>0.15514185615167961</c:v>
                </c:pt>
                <c:pt idx="46">
                  <c:v>0.11183656159824466</c:v>
                </c:pt>
              </c:numCache>
            </c:numRef>
          </c:val>
          <c:extLst>
            <c:ext xmlns:c16="http://schemas.microsoft.com/office/drawing/2014/chart" uri="{C3380CC4-5D6E-409C-BE32-E72D297353CC}">
              <c16:uniqueId val="{0000017B-7C52-46F1-81D9-EE148C3666B9}"/>
            </c:ext>
          </c:extLst>
        </c:ser>
        <c:ser>
          <c:idx val="4"/>
          <c:order val="4"/>
          <c:tx>
            <c:strRef>
              <c:f>'【本】全国からみた（外国人）_P8'!$Z$6</c:f>
              <c:strCache>
                <c:ptCount val="1"/>
                <c:pt idx="0">
                  <c:v>No.5</c:v>
                </c:pt>
              </c:strCache>
            </c:strRef>
          </c:tx>
          <c:spPr>
            <a:solidFill>
              <a:sysClr val="window" lastClr="FFFFFF"/>
            </a:solidFill>
            <a:ln>
              <a:solidFill>
                <a:schemeClr val="bg1">
                  <a:lumMod val="75000"/>
                </a:schemeClr>
              </a:solidFill>
            </a:ln>
            <a:effectLst/>
          </c:spPr>
          <c:invertIfNegative val="0"/>
          <c:dPt>
            <c:idx val="0"/>
            <c:invertIfNegative val="0"/>
            <c:bubble3D val="0"/>
            <c:spPr>
              <a:pattFill prst="smCheck">
                <a:fgClr>
                  <a:srgbClr val="FF0000"/>
                </a:fgClr>
                <a:bgClr>
                  <a:schemeClr val="bg1"/>
                </a:bgClr>
              </a:pattFill>
              <a:ln>
                <a:solidFill>
                  <a:schemeClr val="bg1">
                    <a:lumMod val="75000"/>
                  </a:schemeClr>
                </a:solidFill>
              </a:ln>
              <a:effectLst/>
            </c:spPr>
            <c:extLst>
              <c:ext xmlns:c16="http://schemas.microsoft.com/office/drawing/2014/chart" uri="{C3380CC4-5D6E-409C-BE32-E72D297353CC}">
                <c16:uniqueId val="{0000017D-7C52-46F1-81D9-EE148C3666B9}"/>
              </c:ext>
            </c:extLst>
          </c:dPt>
          <c:dPt>
            <c:idx val="1"/>
            <c:invertIfNegative val="0"/>
            <c:bubble3D val="0"/>
            <c:spPr>
              <a:pattFill prst="pct60">
                <a:fgClr>
                  <a:schemeClr val="bg1"/>
                </a:fgClr>
                <a:bgClr>
                  <a:schemeClr val="accent4"/>
                </a:bgClr>
              </a:pattFill>
              <a:ln>
                <a:solidFill>
                  <a:schemeClr val="bg1">
                    <a:lumMod val="75000"/>
                  </a:schemeClr>
                </a:solidFill>
              </a:ln>
              <a:effectLst/>
            </c:spPr>
            <c:extLst>
              <c:ext xmlns:c16="http://schemas.microsoft.com/office/drawing/2014/chart" uri="{C3380CC4-5D6E-409C-BE32-E72D297353CC}">
                <c16:uniqueId val="{0000017F-7C52-46F1-81D9-EE148C3666B9}"/>
              </c:ext>
            </c:extLst>
          </c:dPt>
          <c:dPt>
            <c:idx val="2"/>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81-7C52-46F1-81D9-EE148C3666B9}"/>
              </c:ext>
            </c:extLst>
          </c:dPt>
          <c:dPt>
            <c:idx val="3"/>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83-7C52-46F1-81D9-EE148C3666B9}"/>
              </c:ext>
            </c:extLst>
          </c:dPt>
          <c:dPt>
            <c:idx val="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85-7C52-46F1-81D9-EE148C3666B9}"/>
              </c:ext>
            </c:extLst>
          </c:dPt>
          <c:dPt>
            <c:idx val="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87-7C52-46F1-81D9-EE148C3666B9}"/>
              </c:ext>
            </c:extLst>
          </c:dPt>
          <c:dPt>
            <c:idx val="6"/>
            <c:invertIfNegative val="0"/>
            <c:bubble3D val="0"/>
            <c:spPr>
              <a:pattFill prst="pct80">
                <a:fgClr>
                  <a:schemeClr val="accent1"/>
                </a:fgClr>
                <a:bgClr>
                  <a:schemeClr val="bg1"/>
                </a:bgClr>
              </a:pattFill>
              <a:ln>
                <a:solidFill>
                  <a:schemeClr val="bg1">
                    <a:lumMod val="75000"/>
                  </a:schemeClr>
                </a:solidFill>
              </a:ln>
              <a:effectLst/>
            </c:spPr>
            <c:extLst>
              <c:ext xmlns:c16="http://schemas.microsoft.com/office/drawing/2014/chart" uri="{C3380CC4-5D6E-409C-BE32-E72D297353CC}">
                <c16:uniqueId val="{00000189-7C52-46F1-81D9-EE148C3666B9}"/>
              </c:ext>
            </c:extLst>
          </c:dPt>
          <c:dPt>
            <c:idx val="7"/>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8B-7C52-46F1-81D9-EE148C3666B9}"/>
              </c:ext>
            </c:extLst>
          </c:dPt>
          <c:dPt>
            <c:idx val="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8D-7C52-46F1-81D9-EE148C3666B9}"/>
              </c:ext>
            </c:extLst>
          </c:dPt>
          <c:dPt>
            <c:idx val="9"/>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8F-7C52-46F1-81D9-EE148C3666B9}"/>
              </c:ext>
            </c:extLst>
          </c:dPt>
          <c:dPt>
            <c:idx val="1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91-7C52-46F1-81D9-EE148C3666B9}"/>
              </c:ext>
            </c:extLst>
          </c:dPt>
          <c:dPt>
            <c:idx val="11"/>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93-7C52-46F1-81D9-EE148C3666B9}"/>
              </c:ext>
            </c:extLst>
          </c:dPt>
          <c:dPt>
            <c:idx val="12"/>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95-7C52-46F1-81D9-EE148C3666B9}"/>
              </c:ext>
            </c:extLst>
          </c:dPt>
          <c:dPt>
            <c:idx val="13"/>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97-7C52-46F1-81D9-EE148C3666B9}"/>
              </c:ext>
            </c:extLst>
          </c:dPt>
          <c:dPt>
            <c:idx val="14"/>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99-7C52-46F1-81D9-EE148C3666B9}"/>
              </c:ext>
            </c:extLst>
          </c:dPt>
          <c:dPt>
            <c:idx val="15"/>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9B-7C52-46F1-81D9-EE148C3666B9}"/>
              </c:ext>
            </c:extLst>
          </c:dPt>
          <c:dPt>
            <c:idx val="16"/>
            <c:invertIfNegative val="0"/>
            <c:bubble3D val="0"/>
            <c:spPr>
              <a:pattFill prst="pct80">
                <a:fgClr>
                  <a:schemeClr val="accent1"/>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9D-7C52-46F1-81D9-EE148C3666B9}"/>
              </c:ext>
            </c:extLst>
          </c:dPt>
          <c:dPt>
            <c:idx val="17"/>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9F-7C52-46F1-81D9-EE148C3666B9}"/>
              </c:ext>
            </c:extLst>
          </c:dPt>
          <c:dPt>
            <c:idx val="1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A1-7C52-46F1-81D9-EE148C3666B9}"/>
              </c:ext>
            </c:extLst>
          </c:dPt>
          <c:dPt>
            <c:idx val="19"/>
            <c:invertIfNegative val="0"/>
            <c:bubble3D val="0"/>
            <c:spPr>
              <a:pattFill prst="smCheck">
                <a:fgClr>
                  <a:srgbClr val="FF0000"/>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A3-7C52-46F1-81D9-EE148C3666B9}"/>
              </c:ext>
            </c:extLst>
          </c:dPt>
          <c:dPt>
            <c:idx val="2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A5-7C52-46F1-81D9-EE148C3666B9}"/>
              </c:ext>
            </c:extLst>
          </c:dPt>
          <c:dPt>
            <c:idx val="21"/>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A7-7C52-46F1-81D9-EE148C3666B9}"/>
              </c:ext>
            </c:extLst>
          </c:dPt>
          <c:dPt>
            <c:idx val="22"/>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A9-7C52-46F1-81D9-EE148C3666B9}"/>
              </c:ext>
            </c:extLst>
          </c:dPt>
          <c:dPt>
            <c:idx val="23"/>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AB-7C52-46F1-81D9-EE148C3666B9}"/>
              </c:ext>
            </c:extLst>
          </c:dPt>
          <c:dPt>
            <c:idx val="2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AD-7C52-46F1-81D9-EE148C3666B9}"/>
              </c:ext>
            </c:extLst>
          </c:dPt>
          <c:dPt>
            <c:idx val="25"/>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AF-7C52-46F1-81D9-EE148C3666B9}"/>
              </c:ext>
            </c:extLst>
          </c:dPt>
          <c:dPt>
            <c:idx val="2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1-7C52-46F1-81D9-EE148C3666B9}"/>
              </c:ext>
            </c:extLst>
          </c:dPt>
          <c:dPt>
            <c:idx val="2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3-7C52-46F1-81D9-EE148C3666B9}"/>
              </c:ext>
            </c:extLst>
          </c:dPt>
          <c:dPt>
            <c:idx val="28"/>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B5-7C52-46F1-81D9-EE148C3666B9}"/>
              </c:ext>
            </c:extLst>
          </c:dPt>
          <c:dPt>
            <c:idx val="29"/>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7-7C52-46F1-81D9-EE148C3666B9}"/>
              </c:ext>
            </c:extLst>
          </c:dPt>
          <c:dPt>
            <c:idx val="30"/>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9-7C52-46F1-81D9-EE148C3666B9}"/>
              </c:ext>
            </c:extLst>
          </c:dPt>
          <c:dPt>
            <c:idx val="3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B-7C52-46F1-81D9-EE148C3666B9}"/>
              </c:ext>
            </c:extLst>
          </c:dPt>
          <c:dPt>
            <c:idx val="3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BD-7C52-46F1-81D9-EE148C3666B9}"/>
              </c:ext>
            </c:extLst>
          </c:dPt>
          <c:dPt>
            <c:idx val="33"/>
            <c:invertIfNegative val="0"/>
            <c:bubble3D val="0"/>
            <c:spPr>
              <a:pattFill prst="wdDnDiag">
                <a:fgClr>
                  <a:schemeClr val="bg1"/>
                </a:fgClr>
                <a:bgClr>
                  <a:schemeClr val="accent6">
                    <a:lumMod val="60000"/>
                    <a:lumOff val="40000"/>
                  </a:schemeClr>
                </a:bgClr>
              </a:pattFill>
              <a:ln>
                <a:solidFill>
                  <a:schemeClr val="bg1">
                    <a:lumMod val="75000"/>
                  </a:schemeClr>
                </a:solidFill>
              </a:ln>
              <a:effectLst/>
            </c:spPr>
            <c:extLst>
              <c:ext xmlns:c16="http://schemas.microsoft.com/office/drawing/2014/chart" uri="{C3380CC4-5D6E-409C-BE32-E72D297353CC}">
                <c16:uniqueId val="{000001BF-7C52-46F1-81D9-EE148C3666B9}"/>
              </c:ext>
            </c:extLst>
          </c:dPt>
          <c:dPt>
            <c:idx val="34"/>
            <c:invertIfNegative val="0"/>
            <c:bubble3D val="0"/>
            <c:spPr>
              <a:pattFill prst="dkVert">
                <a:fgClr>
                  <a:srgbClr val="5B9BD5">
                    <a:lumMod val="60000"/>
                    <a:lumOff val="40000"/>
                  </a:srgbClr>
                </a:fgClr>
                <a:bgClr>
                  <a:srgbClr val="FFFFFF"/>
                </a:bgClr>
              </a:pattFill>
              <a:ln>
                <a:solidFill>
                  <a:schemeClr val="bg1">
                    <a:lumMod val="75000"/>
                  </a:schemeClr>
                </a:solidFill>
              </a:ln>
              <a:effectLst/>
            </c:spPr>
            <c:extLst>
              <c:ext xmlns:c16="http://schemas.microsoft.com/office/drawing/2014/chart" uri="{C3380CC4-5D6E-409C-BE32-E72D297353CC}">
                <c16:uniqueId val="{000001C1-7C52-46F1-81D9-EE148C3666B9}"/>
              </c:ext>
            </c:extLst>
          </c:dPt>
          <c:dPt>
            <c:idx val="35"/>
            <c:invertIfNegative val="0"/>
            <c:bubble3D val="0"/>
            <c:spPr>
              <a:pattFill prst="pct10">
                <a:fgClr>
                  <a:srgbClr val="44546A">
                    <a:lumMod val="100000"/>
                  </a:srgbClr>
                </a:fgClr>
                <a:bgClr>
                  <a:sysClr val="window" lastClr="FFFFFF">
                    <a:lumMod val="100000"/>
                  </a:sysClr>
                </a:bgClr>
              </a:pattFill>
              <a:ln>
                <a:solidFill>
                  <a:schemeClr val="bg1">
                    <a:lumMod val="75000"/>
                  </a:schemeClr>
                </a:solidFill>
              </a:ln>
              <a:effectLst/>
            </c:spPr>
            <c:extLst>
              <c:ext xmlns:c16="http://schemas.microsoft.com/office/drawing/2014/chart" uri="{C3380CC4-5D6E-409C-BE32-E72D297353CC}">
                <c16:uniqueId val="{000001C3-7C52-46F1-81D9-EE148C3666B9}"/>
              </c:ext>
            </c:extLst>
          </c:dPt>
          <c:dPt>
            <c:idx val="3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C5-7C52-46F1-81D9-EE148C3666B9}"/>
              </c:ext>
            </c:extLst>
          </c:dPt>
          <c:dPt>
            <c:idx val="37"/>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C7-7C52-46F1-81D9-EE148C3666B9}"/>
              </c:ext>
            </c:extLst>
          </c:dPt>
          <c:dPt>
            <c:idx val="38"/>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C9-7C52-46F1-81D9-EE148C3666B9}"/>
              </c:ext>
            </c:extLst>
          </c:dPt>
          <c:dPt>
            <c:idx val="39"/>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CB-7C52-46F1-81D9-EE148C3666B9}"/>
              </c:ext>
            </c:extLst>
          </c:dPt>
          <c:dPt>
            <c:idx val="40"/>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CD-7C52-46F1-81D9-EE148C3666B9}"/>
              </c:ext>
            </c:extLst>
          </c:dPt>
          <c:dPt>
            <c:idx val="41"/>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CF-7C52-46F1-81D9-EE148C3666B9}"/>
              </c:ext>
            </c:extLst>
          </c:dPt>
          <c:dPt>
            <c:idx val="42"/>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D1-7C52-46F1-81D9-EE148C3666B9}"/>
              </c:ext>
            </c:extLst>
          </c:dPt>
          <c:dPt>
            <c:idx val="43"/>
            <c:invertIfNegative val="0"/>
            <c:bubble3D val="0"/>
            <c:spPr>
              <a:pattFill prst="smCheck">
                <a:fgClr>
                  <a:srgbClr val="FF0000"/>
                </a:fgClr>
                <a:bgClr>
                  <a:srgbClr val="FFFFFF"/>
                </a:bgClr>
              </a:pattFill>
              <a:ln>
                <a:solidFill>
                  <a:schemeClr val="bg1">
                    <a:lumMod val="75000"/>
                  </a:schemeClr>
                </a:solidFill>
              </a:ln>
              <a:effectLst/>
            </c:spPr>
            <c:extLst>
              <c:ext xmlns:c16="http://schemas.microsoft.com/office/drawing/2014/chart" uri="{C3380CC4-5D6E-409C-BE32-E72D297353CC}">
                <c16:uniqueId val="{000001D3-7C52-46F1-81D9-EE148C3666B9}"/>
              </c:ext>
            </c:extLst>
          </c:dPt>
          <c:dPt>
            <c:idx val="44"/>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D5-7C52-46F1-81D9-EE148C3666B9}"/>
              </c:ext>
            </c:extLst>
          </c:dPt>
          <c:dPt>
            <c:idx val="45"/>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D7-7C52-46F1-81D9-EE148C3666B9}"/>
              </c:ext>
            </c:extLst>
          </c:dPt>
          <c:dPt>
            <c:idx val="46"/>
            <c:invertIfNegative val="0"/>
            <c:bubble3D val="0"/>
            <c:spPr>
              <a:pattFill prst="pct60">
                <a:fgClr>
                  <a:sysClr val="window" lastClr="FFFFFF">
                    <a:lumMod val="100000"/>
                  </a:sysClr>
                </a:fgClr>
                <a:bgClr>
                  <a:srgbClr val="FFC000">
                    <a:lumMod val="100000"/>
                  </a:srgbClr>
                </a:bgClr>
              </a:pattFill>
              <a:ln>
                <a:solidFill>
                  <a:schemeClr val="bg1">
                    <a:lumMod val="75000"/>
                  </a:schemeClr>
                </a:solidFill>
              </a:ln>
              <a:effectLst/>
            </c:spPr>
            <c:extLst>
              <c:ext xmlns:c16="http://schemas.microsoft.com/office/drawing/2014/chart" uri="{C3380CC4-5D6E-409C-BE32-E72D297353CC}">
                <c16:uniqueId val="{000001D9-7C52-46F1-81D9-EE148C3666B9}"/>
              </c:ext>
            </c:extLst>
          </c:dPt>
          <c:dLbls>
            <c:dLbl>
              <c:idx val="6"/>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89-7C52-46F1-81D9-EE148C3666B9}"/>
                </c:ext>
              </c:extLst>
            </c:dLbl>
            <c:dLbl>
              <c:idx val="16"/>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38100">
                          <a:schemeClr val="tx1">
                            <a:lumMod val="75000"/>
                            <a:lumOff val="25000"/>
                          </a:schemeClr>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19D-7C52-46F1-81D9-EE148C3666B9}"/>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effectLst>
                      <a:glow rad="38100">
                        <a:schemeClr val="bg1"/>
                      </a:glow>
                    </a:effectLst>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'【本】全国からみた（外国人）_P8'!$Z$7:$Z$53</c:f>
              <c:numCache>
                <c:formatCode>0%</c:formatCode>
                <c:ptCount val="47"/>
                <c:pt idx="0">
                  <c:v>6.9306334827445693E-2</c:v>
                </c:pt>
                <c:pt idx="1">
                  <c:v>6.6642971387950944E-2</c:v>
                </c:pt>
                <c:pt idx="2">
                  <c:v>2.6855123674911659E-2</c:v>
                </c:pt>
                <c:pt idx="3">
                  <c:v>4.5372016846045859E-2</c:v>
                </c:pt>
                <c:pt idx="4">
                  <c:v>5.6486758297016423E-2</c:v>
                </c:pt>
                <c:pt idx="5">
                  <c:v>4.8332972504871181E-2</c:v>
                </c:pt>
                <c:pt idx="6">
                  <c:v>4.0322129634807899E-2</c:v>
                </c:pt>
                <c:pt idx="7">
                  <c:v>5.2716672382538826E-2</c:v>
                </c:pt>
                <c:pt idx="8">
                  <c:v>6.5541024384728447E-2</c:v>
                </c:pt>
                <c:pt idx="9">
                  <c:v>4.2587981716154445E-2</c:v>
                </c:pt>
                <c:pt idx="10">
                  <c:v>5.2190316495493605E-2</c:v>
                </c:pt>
                <c:pt idx="11">
                  <c:v>4.0836180512577043E-2</c:v>
                </c:pt>
                <c:pt idx="12">
                  <c:v>4.6851030604642609E-2</c:v>
                </c:pt>
                <c:pt idx="13">
                  <c:v>3.7506806966274654E-2</c:v>
                </c:pt>
                <c:pt idx="14">
                  <c:v>5.2943024717218262E-2</c:v>
                </c:pt>
                <c:pt idx="15">
                  <c:v>3.6216431127335816E-2</c:v>
                </c:pt>
                <c:pt idx="16">
                  <c:v>4.1283166265632248E-2</c:v>
                </c:pt>
                <c:pt idx="17">
                  <c:v>4.0533736153071501E-2</c:v>
                </c:pt>
                <c:pt idx="18">
                  <c:v>2.4705994729537627E-2</c:v>
                </c:pt>
                <c:pt idx="19">
                  <c:v>6.3828590709706451E-2</c:v>
                </c:pt>
                <c:pt idx="20">
                  <c:v>3.0867569930069932E-2</c:v>
                </c:pt>
                <c:pt idx="21">
                  <c:v>2.6263983796778283E-2</c:v>
                </c:pt>
                <c:pt idx="22">
                  <c:v>4.7799030488725379E-2</c:v>
                </c:pt>
                <c:pt idx="23">
                  <c:v>7.0644932671863933E-2</c:v>
                </c:pt>
                <c:pt idx="24">
                  <c:v>4.319665314146022E-2</c:v>
                </c:pt>
                <c:pt idx="25">
                  <c:v>3.9357971827460515E-2</c:v>
                </c:pt>
                <c:pt idx="26">
                  <c:v>3.6076536450850211E-2</c:v>
                </c:pt>
                <c:pt idx="27">
                  <c:v>4.2792585077930462E-2</c:v>
                </c:pt>
                <c:pt idx="28">
                  <c:v>3.4735333591137597E-2</c:v>
                </c:pt>
                <c:pt idx="29">
                  <c:v>2.7090001280245808E-2</c:v>
                </c:pt>
                <c:pt idx="30">
                  <c:v>2.6546375024339586E-2</c:v>
                </c:pt>
                <c:pt idx="31">
                  <c:v>5.5477330329484653E-2</c:v>
                </c:pt>
                <c:pt idx="32">
                  <c:v>3.6863848912698054E-2</c:v>
                </c:pt>
                <c:pt idx="33">
                  <c:v>6.6878594934230762E-2</c:v>
                </c:pt>
                <c:pt idx="34">
                  <c:v>4.971563051578741E-2</c:v>
                </c:pt>
                <c:pt idx="35">
                  <c:v>3.8638638638638638E-2</c:v>
                </c:pt>
                <c:pt idx="36">
                  <c:v>4.0008119729096313E-2</c:v>
                </c:pt>
                <c:pt idx="37">
                  <c:v>3.7765461768600718E-2</c:v>
                </c:pt>
                <c:pt idx="38">
                  <c:v>3.3065015479876163E-2</c:v>
                </c:pt>
                <c:pt idx="39">
                  <c:v>2.3767912394268034E-2</c:v>
                </c:pt>
                <c:pt idx="40">
                  <c:v>3.0048182216381954E-2</c:v>
                </c:pt>
                <c:pt idx="41">
                  <c:v>5.9438863872532041E-2</c:v>
                </c:pt>
                <c:pt idx="42">
                  <c:v>2.1536785246490709E-2</c:v>
                </c:pt>
                <c:pt idx="43">
                  <c:v>2.3521217316759536E-2</c:v>
                </c:pt>
                <c:pt idx="44">
                  <c:v>1.7473952379397067E-2</c:v>
                </c:pt>
                <c:pt idx="45">
                  <c:v>2.2271072336333037E-2</c:v>
                </c:pt>
                <c:pt idx="46">
                  <c:v>5.1118752823387327E-2</c:v>
                </c:pt>
              </c:numCache>
            </c:numRef>
          </c:val>
          <c:extLst>
            <c:ext xmlns:c16="http://schemas.microsoft.com/office/drawing/2014/chart" uri="{C3380CC4-5D6E-409C-BE32-E72D297353CC}">
              <c16:uniqueId val="{000001DA-7C52-46F1-81D9-EE148C3666B9}"/>
            </c:ext>
          </c:extLst>
        </c:ser>
        <c:ser>
          <c:idx val="5"/>
          <c:order val="5"/>
          <c:tx>
            <c:strRef>
              <c:f>'【本】全国からみた（外国人）_P8'!$AA$6</c:f>
              <c:strCache>
                <c:ptCount val="1"/>
                <c:pt idx="0">
                  <c:v>その他</c:v>
                </c:pt>
              </c:strCache>
            </c:strRef>
          </c:tx>
          <c:spPr>
            <a:solidFill>
              <a:sysClr val="window" lastClr="FFFFFF"/>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'【本】全国からみた（外国人）_P8'!$AA$7:$AA$53</c:f>
              <c:numCache>
                <c:formatCode>0%</c:formatCode>
                <c:ptCount val="47"/>
                <c:pt idx="0">
                  <c:v>0.25095445569382191</c:v>
                </c:pt>
                <c:pt idx="1">
                  <c:v>0.19364966530418815</c:v>
                </c:pt>
                <c:pt idx="2">
                  <c:v>0.12985097557228464</c:v>
                </c:pt>
                <c:pt idx="3">
                  <c:v>0.26742161909218531</c:v>
                </c:pt>
                <c:pt idx="4">
                  <c:v>0.2591350988937311</c:v>
                </c:pt>
                <c:pt idx="5">
                  <c:v>0.20973154362416102</c:v>
                </c:pt>
                <c:pt idx="6">
                  <c:v>0.32196185895643425</c:v>
                </c:pt>
                <c:pt idx="7">
                  <c:v>0.39934349125471558</c:v>
                </c:pt>
                <c:pt idx="8">
                  <c:v>0.40918855764519657</c:v>
                </c:pt>
                <c:pt idx="9">
                  <c:v>0.22631833215652764</c:v>
                </c:pt>
                <c:pt idx="10">
                  <c:v>0.38592538251938802</c:v>
                </c:pt>
                <c:pt idx="11">
                  <c:v>0.29637440336405163</c:v>
                </c:pt>
                <c:pt idx="12">
                  <c:v>0.44041649811526451</c:v>
                </c:pt>
                <c:pt idx="13">
                  <c:v>0.39757418324860572</c:v>
                </c:pt>
                <c:pt idx="14">
                  <c:v>0.30152911604524502</c:v>
                </c:pt>
                <c:pt idx="15">
                  <c:v>0.28716521487692914</c:v>
                </c:pt>
                <c:pt idx="16">
                  <c:v>0.44196510461063698</c:v>
                </c:pt>
                <c:pt idx="17">
                  <c:v>0.28625377643504535</c:v>
                </c:pt>
                <c:pt idx="18">
                  <c:v>0.2570951773583634</c:v>
                </c:pt>
                <c:pt idx="19">
                  <c:v>0.3116313446984913</c:v>
                </c:pt>
                <c:pt idx="20">
                  <c:v>0.29027222777222783</c:v>
                </c:pt>
                <c:pt idx="21">
                  <c:v>0.16180506918548521</c:v>
                </c:pt>
                <c:pt idx="22">
                  <c:v>0.23358568209647024</c:v>
                </c:pt>
                <c:pt idx="23">
                  <c:v>0.22486180014174351</c:v>
                </c:pt>
                <c:pt idx="24">
                  <c:v>0.16925829784016733</c:v>
                </c:pt>
                <c:pt idx="25">
                  <c:v>0.43258346612076692</c:v>
                </c:pt>
                <c:pt idx="26">
                  <c:v>0.29017256242343592</c:v>
                </c:pt>
                <c:pt idx="27">
                  <c:v>0.2469181345875987</c:v>
                </c:pt>
                <c:pt idx="28">
                  <c:v>0.3015854962352994</c:v>
                </c:pt>
                <c:pt idx="29">
                  <c:v>0.25904493662783246</c:v>
                </c:pt>
                <c:pt idx="30">
                  <c:v>0.16369182838969298</c:v>
                </c:pt>
                <c:pt idx="31">
                  <c:v>0.29935229512813288</c:v>
                </c:pt>
                <c:pt idx="32">
                  <c:v>0.25927271076406233</c:v>
                </c:pt>
                <c:pt idx="33">
                  <c:v>0.56150425565634055</c:v>
                </c:pt>
                <c:pt idx="34">
                  <c:v>0.21906256128652679</c:v>
                </c:pt>
                <c:pt idx="35">
                  <c:v>0.25205205205205206</c:v>
                </c:pt>
                <c:pt idx="36">
                  <c:v>0.14541696654302527</c:v>
                </c:pt>
                <c:pt idx="37">
                  <c:v>0.21109421747020463</c:v>
                </c:pt>
                <c:pt idx="38">
                  <c:v>0.20582043343653256</c:v>
                </c:pt>
                <c:pt idx="39">
                  <c:v>0.17692482338405646</c:v>
                </c:pt>
                <c:pt idx="40">
                  <c:v>7.9690465761425022E-2</c:v>
                </c:pt>
                <c:pt idx="41">
                  <c:v>0.24651887772774506</c:v>
                </c:pt>
                <c:pt idx="42">
                  <c:v>0.17502984780517206</c:v>
                </c:pt>
                <c:pt idx="43">
                  <c:v>0.16671667381054445</c:v>
                </c:pt>
                <c:pt idx="44">
                  <c:v>0.15550184538001766</c:v>
                </c:pt>
                <c:pt idx="45">
                  <c:v>0.14237823727416354</c:v>
                </c:pt>
                <c:pt idx="46">
                  <c:v>0.1203827821773964</c:v>
                </c:pt>
              </c:numCache>
            </c:numRef>
          </c:val>
          <c:extLst>
            <c:ext xmlns:c16="http://schemas.microsoft.com/office/drawing/2014/chart" uri="{C3380CC4-5D6E-409C-BE32-E72D297353CC}">
              <c16:uniqueId val="{000001DB-7C52-46F1-81D9-EE148C3666B9}"/>
            </c:ext>
          </c:extLst>
        </c:ser>
        <c:dLbls>
          <c:dLblPos val="ctr"/>
          <c:showLegendKey val="0"/>
          <c:showVal val="1"/>
          <c:showCatName val="0"/>
          <c:showSerName val="0"/>
          <c:showPercent val="0"/>
          <c:showBubbleSize val="0"/>
        </c:dLbls>
        <c:gapWidth val="50"/>
        <c:overlap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1111111111112"/>
          <c:y val="6.201695548290382E-2"/>
          <c:w val="0.77008730679498394"/>
          <c:h val="0.59811637580390176"/>
        </c:manualLayout>
      </c:layout>
      <c:barChart>
        <c:barDir val="col"/>
        <c:grouping val="stacked"/>
        <c:varyColors val="0"/>
        <c:ser>
          <c:idx val="2"/>
          <c:order val="0"/>
          <c:tx>
            <c:strRef>
              <c:f>'【本】2.地域別の延べ宿泊客数（ALL）グラフ1_P16'!$L$9</c:f>
              <c:strCache>
                <c:ptCount val="1"/>
                <c:pt idx="0">
                  <c:v>熊本市</c:v>
                </c:pt>
              </c:strCache>
            </c:strRef>
          </c:tx>
          <c:spPr>
            <a:solidFill>
              <a:schemeClr val="accent1"/>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'【本】2.地域別の延べ宿泊客数（ALL）グラフ1_P16'!$M$9:$X$9</c:f>
              <c:numCache>
                <c:formatCode>#,##0.0,;[Red]\-#,##0.0,</c:formatCode>
                <c:ptCount val="12"/>
                <c:pt idx="0">
                  <c:v>216203</c:v>
                </c:pt>
                <c:pt idx="1">
                  <c:v>216108</c:v>
                </c:pt>
                <c:pt idx="2">
                  <c:v>260728</c:v>
                </c:pt>
                <c:pt idx="3">
                  <c:v>250891</c:v>
                </c:pt>
                <c:pt idx="4">
                  <c:v>256815</c:v>
                </c:pt>
                <c:pt idx="5">
                  <c:v>226613.84372523584</c:v>
                </c:pt>
                <c:pt idx="6">
                  <c:v>251882.05838939451</c:v>
                </c:pt>
                <c:pt idx="7">
                  <c:v>294295.44092349603</c:v>
                </c:pt>
                <c:pt idx="8">
                  <c:v>240698.57185661048</c:v>
                </c:pt>
                <c:pt idx="9">
                  <c:v>257717.35862852586</c:v>
                </c:pt>
                <c:pt idx="10">
                  <c:v>266964.90085041779</c:v>
                </c:pt>
                <c:pt idx="11">
                  <c:v>250127.7784007304</c:v>
                </c:pt>
              </c:numCache>
            </c:numRef>
          </c:val>
          <c:extLst>
            <c:ext xmlns:c16="http://schemas.microsoft.com/office/drawing/2014/chart" uri="{C3380CC4-5D6E-409C-BE32-E72D297353CC}">
              <c16:uniqueId val="{00000000-DBD5-424D-B746-56F4D1ECEFCF}"/>
            </c:ext>
          </c:extLst>
        </c:ser>
        <c:ser>
          <c:idx val="3"/>
          <c:order val="1"/>
          <c:tx>
            <c:strRef>
              <c:f>'【本】2.地域別の延べ宿泊客数（ALL）グラフ1_P16'!$L$10</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'【本】2.地域別の延べ宿泊客数（ALL）グラフ1_P16'!$M$10:$X$10</c:f>
              <c:numCache>
                <c:formatCode>#,##0.0,;[Red]\-#,##0.0,</c:formatCode>
                <c:ptCount val="12"/>
                <c:pt idx="0">
                  <c:v>115679</c:v>
                </c:pt>
                <c:pt idx="1">
                  <c:v>106461</c:v>
                </c:pt>
                <c:pt idx="2">
                  <c:v>142627</c:v>
                </c:pt>
                <c:pt idx="3">
                  <c:v>150030</c:v>
                </c:pt>
                <c:pt idx="4">
                  <c:v>160261</c:v>
                </c:pt>
                <c:pt idx="5">
                  <c:v>102836.1143321868</c:v>
                </c:pt>
                <c:pt idx="6">
                  <c:v>107894.60080339533</c:v>
                </c:pt>
                <c:pt idx="7">
                  <c:v>188238.82526733269</c:v>
                </c:pt>
                <c:pt idx="8">
                  <c:v>122061.48434954963</c:v>
                </c:pt>
                <c:pt idx="9">
                  <c:v>153916.26716778945</c:v>
                </c:pt>
                <c:pt idx="10">
                  <c:v>169196.80578669923</c:v>
                </c:pt>
                <c:pt idx="11">
                  <c:v>109956.20210409474</c:v>
                </c:pt>
              </c:numCache>
            </c:numRef>
          </c:val>
          <c:extLst>
            <c:ext xmlns:c16="http://schemas.microsoft.com/office/drawing/2014/chart" uri="{C3380CC4-5D6E-409C-BE32-E72D297353CC}">
              <c16:uniqueId val="{00000001-DBD5-424D-B746-56F4D1ECEFCF}"/>
            </c:ext>
          </c:extLst>
        </c:ser>
        <c:ser>
          <c:idx val="4"/>
          <c:order val="2"/>
          <c:tx>
            <c:strRef>
              <c:f>'【本】2.地域別の延べ宿泊客数（ALL）グラフ1_P16'!$L$11</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'【本】2.地域別の延べ宿泊客数（ALL）グラフ1_P16'!$M$11:$X$11</c:f>
              <c:numCache>
                <c:formatCode>#,##0.0,;[Red]\-#,##0.0,</c:formatCode>
                <c:ptCount val="12"/>
                <c:pt idx="0">
                  <c:v>33376</c:v>
                </c:pt>
                <c:pt idx="1">
                  <c:v>34784</c:v>
                </c:pt>
                <c:pt idx="2">
                  <c:v>54242</c:v>
                </c:pt>
                <c:pt idx="3">
                  <c:v>54089</c:v>
                </c:pt>
                <c:pt idx="4">
                  <c:v>59535</c:v>
                </c:pt>
                <c:pt idx="5">
                  <c:v>37339.120135684221</c:v>
                </c:pt>
                <c:pt idx="6">
                  <c:v>49480.436792215405</c:v>
                </c:pt>
                <c:pt idx="7">
                  <c:v>74181.632233588054</c:v>
                </c:pt>
                <c:pt idx="8">
                  <c:v>40910.441281340791</c:v>
                </c:pt>
                <c:pt idx="9">
                  <c:v>49564.1763934833</c:v>
                </c:pt>
                <c:pt idx="10">
                  <c:v>59807.947775869034</c:v>
                </c:pt>
                <c:pt idx="11">
                  <c:v>42170.762467705186</c:v>
                </c:pt>
              </c:numCache>
            </c:numRef>
          </c:val>
          <c:extLst>
            <c:ext xmlns:c16="http://schemas.microsoft.com/office/drawing/2014/chart" uri="{C3380CC4-5D6E-409C-BE32-E72D297353CC}">
              <c16:uniqueId val="{00000002-DBD5-424D-B746-56F4D1ECEFCF}"/>
            </c:ext>
          </c:extLst>
        </c:ser>
        <c:ser>
          <c:idx val="5"/>
          <c:order val="3"/>
          <c:tx>
            <c:strRef>
              <c:f>'【本】2.地域別の延べ宿泊客数（ALL）グラフ1_P16'!$L$12</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'【本】2.地域別の延べ宿泊客数（ALL）グラフ1_P16'!$M$12:$X$12</c:f>
              <c:numCache>
                <c:formatCode>#,##0.0,;[Red]\-#,##0.0,</c:formatCode>
                <c:ptCount val="12"/>
                <c:pt idx="0">
                  <c:v>18682</c:v>
                </c:pt>
                <c:pt idx="1">
                  <c:v>16325</c:v>
                </c:pt>
                <c:pt idx="2">
                  <c:v>20148</c:v>
                </c:pt>
                <c:pt idx="3">
                  <c:v>19870</c:v>
                </c:pt>
                <c:pt idx="4">
                  <c:v>22155</c:v>
                </c:pt>
                <c:pt idx="5">
                  <c:v>18115.377960935431</c:v>
                </c:pt>
                <c:pt idx="6">
                  <c:v>20087.527219965348</c:v>
                </c:pt>
                <c:pt idx="7">
                  <c:v>29022.653313299445</c:v>
                </c:pt>
                <c:pt idx="8">
                  <c:v>18646.294735420182</c:v>
                </c:pt>
                <c:pt idx="9">
                  <c:v>18244.104780533235</c:v>
                </c:pt>
                <c:pt idx="10">
                  <c:v>20780.856956885062</c:v>
                </c:pt>
                <c:pt idx="11">
                  <c:v>22346.586627965517</c:v>
                </c:pt>
              </c:numCache>
            </c:numRef>
          </c:val>
          <c:extLst>
            <c:ext xmlns:c16="http://schemas.microsoft.com/office/drawing/2014/chart" uri="{C3380CC4-5D6E-409C-BE32-E72D297353CC}">
              <c16:uniqueId val="{00000003-DBD5-424D-B746-56F4D1ECEFCF}"/>
            </c:ext>
          </c:extLst>
        </c:ser>
        <c:ser>
          <c:idx val="6"/>
          <c:order val="4"/>
          <c:tx>
            <c:strRef>
              <c:f>'【本】2.地域別の延べ宿泊客数（ALL）グラフ1_P16'!$L$13</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'【本】2.地域別の延べ宿泊客数（ALL）グラフ1_P16'!$M$13:$X$13</c:f>
              <c:numCache>
                <c:formatCode>#,##0.0,;[Red]\-#,##0.0,</c:formatCode>
                <c:ptCount val="12"/>
                <c:pt idx="0">
                  <c:v>34564</c:v>
                </c:pt>
                <c:pt idx="1">
                  <c:v>30829</c:v>
                </c:pt>
                <c:pt idx="2">
                  <c:v>39410</c:v>
                </c:pt>
                <c:pt idx="3">
                  <c:v>41984</c:v>
                </c:pt>
                <c:pt idx="4">
                  <c:v>41479</c:v>
                </c:pt>
                <c:pt idx="5">
                  <c:v>32475.638746591503</c:v>
                </c:pt>
                <c:pt idx="6">
                  <c:v>38279.961246852181</c:v>
                </c:pt>
                <c:pt idx="7">
                  <c:v>49076.905339000186</c:v>
                </c:pt>
                <c:pt idx="8">
                  <c:v>32238.34500065602</c:v>
                </c:pt>
                <c:pt idx="9">
                  <c:v>42267.486744460155</c:v>
                </c:pt>
                <c:pt idx="10">
                  <c:v>39686.142652484297</c:v>
                </c:pt>
                <c:pt idx="11">
                  <c:v>37647.717576565781</c:v>
                </c:pt>
              </c:numCache>
            </c:numRef>
          </c:val>
          <c:extLst>
            <c:ext xmlns:c16="http://schemas.microsoft.com/office/drawing/2014/chart" uri="{C3380CC4-5D6E-409C-BE32-E72D297353CC}">
              <c16:uniqueId val="{00000004-DBD5-424D-B746-56F4D1ECEFCF}"/>
            </c:ext>
          </c:extLst>
        </c:ser>
        <c:ser>
          <c:idx val="7"/>
          <c:order val="5"/>
          <c:tx>
            <c:strRef>
              <c:f>'【本】2.地域別の延べ宿泊客数（ALL）グラフ1_P16'!$L$14</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'【本】2.地域別の延べ宿泊客数（ALL）グラフ1_P16'!$M$14:$X$14</c:f>
              <c:numCache>
                <c:formatCode>#,##0.0,;[Red]\-#,##0.0,</c:formatCode>
                <c:ptCount val="12"/>
                <c:pt idx="0">
                  <c:v>50962</c:v>
                </c:pt>
                <c:pt idx="1">
                  <c:v>48378</c:v>
                </c:pt>
                <c:pt idx="2">
                  <c:v>57155</c:v>
                </c:pt>
                <c:pt idx="3">
                  <c:v>58378</c:v>
                </c:pt>
                <c:pt idx="4">
                  <c:v>60291</c:v>
                </c:pt>
                <c:pt idx="5">
                  <c:v>47483.497448254901</c:v>
                </c:pt>
                <c:pt idx="6">
                  <c:v>54022.501664757881</c:v>
                </c:pt>
                <c:pt idx="7">
                  <c:v>69583.60737590873</c:v>
                </c:pt>
                <c:pt idx="8">
                  <c:v>51416.598511633565</c:v>
                </c:pt>
                <c:pt idx="9">
                  <c:v>56347.120348669145</c:v>
                </c:pt>
                <c:pt idx="10">
                  <c:v>59905.866238162031</c:v>
                </c:pt>
                <c:pt idx="11">
                  <c:v>58967.749544284452</c:v>
                </c:pt>
              </c:numCache>
            </c:numRef>
          </c:val>
          <c:extLst>
            <c:ext xmlns:c16="http://schemas.microsoft.com/office/drawing/2014/chart" uri="{C3380CC4-5D6E-409C-BE32-E72D297353CC}">
              <c16:uniqueId val="{00000005-DBD5-424D-B746-56F4D1ECEFCF}"/>
            </c:ext>
          </c:extLst>
        </c:ser>
        <c:ser>
          <c:idx val="8"/>
          <c:order val="6"/>
          <c:tx>
            <c:strRef>
              <c:f>'【本】2.地域別の延べ宿泊客数（ALL）グラフ1_P16'!$L$15</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'【本】2.地域別の延べ宿泊客数（ALL）グラフ1_P16'!$M$15:$X$15</c:f>
              <c:numCache>
                <c:formatCode>#,##0.0,;[Red]\-#,##0.0,</c:formatCode>
                <c:ptCount val="12"/>
                <c:pt idx="0">
                  <c:v>24726</c:v>
                </c:pt>
                <c:pt idx="1">
                  <c:v>27254</c:v>
                </c:pt>
                <c:pt idx="2">
                  <c:v>31917</c:v>
                </c:pt>
                <c:pt idx="3">
                  <c:v>30836</c:v>
                </c:pt>
                <c:pt idx="4">
                  <c:v>37193</c:v>
                </c:pt>
                <c:pt idx="5">
                  <c:v>25069.057844534134</c:v>
                </c:pt>
                <c:pt idx="6">
                  <c:v>36142.740358638155</c:v>
                </c:pt>
                <c:pt idx="7">
                  <c:v>43486.641521021906</c:v>
                </c:pt>
                <c:pt idx="8">
                  <c:v>36155.346033475922</c:v>
                </c:pt>
                <c:pt idx="9">
                  <c:v>37310.719235307202</c:v>
                </c:pt>
                <c:pt idx="10">
                  <c:v>32621.952089038328</c:v>
                </c:pt>
                <c:pt idx="11">
                  <c:v>31804.571565751765</c:v>
                </c:pt>
              </c:numCache>
            </c:numRef>
          </c:val>
          <c:extLst>
            <c:ext xmlns:c16="http://schemas.microsoft.com/office/drawing/2014/chart" uri="{C3380CC4-5D6E-409C-BE32-E72D297353CC}">
              <c16:uniqueId val="{00000006-DBD5-424D-B746-56F4D1ECEFCF}"/>
            </c:ext>
          </c:extLst>
        </c:ser>
        <c:ser>
          <c:idx val="9"/>
          <c:order val="7"/>
          <c:tx>
            <c:strRef>
              <c:f>'【本】2.地域別の延べ宿泊客数（ALL）グラフ1_P16'!$L$16</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'【本】2.地域別の延べ宿泊客数（ALL）グラフ1_P16'!$M$16:$X$16</c:f>
              <c:numCache>
                <c:formatCode>#,##0.0,;[Red]\-#,##0.0,</c:formatCode>
                <c:ptCount val="12"/>
                <c:pt idx="0">
                  <c:v>18424</c:v>
                </c:pt>
                <c:pt idx="1">
                  <c:v>20170</c:v>
                </c:pt>
                <c:pt idx="2">
                  <c:v>24908</c:v>
                </c:pt>
                <c:pt idx="3">
                  <c:v>23741</c:v>
                </c:pt>
                <c:pt idx="4">
                  <c:v>26239</c:v>
                </c:pt>
                <c:pt idx="5">
                  <c:v>18738.285808722714</c:v>
                </c:pt>
                <c:pt idx="6">
                  <c:v>27103.812587598452</c:v>
                </c:pt>
                <c:pt idx="7">
                  <c:v>37619.704186079005</c:v>
                </c:pt>
                <c:pt idx="8">
                  <c:v>26612.987829678506</c:v>
                </c:pt>
                <c:pt idx="9">
                  <c:v>29242.124600737967</c:v>
                </c:pt>
                <c:pt idx="10">
                  <c:v>25883.667366340262</c:v>
                </c:pt>
                <c:pt idx="11">
                  <c:v>21487.534071899401</c:v>
                </c:pt>
              </c:numCache>
            </c:numRef>
          </c:val>
          <c:extLst>
            <c:ext xmlns:c16="http://schemas.microsoft.com/office/drawing/2014/chart" uri="{C3380CC4-5D6E-409C-BE32-E72D297353CC}">
              <c16:uniqueId val="{00000007-DBD5-424D-B746-56F4D1ECEFCF}"/>
            </c:ext>
          </c:extLst>
        </c:ser>
        <c:ser>
          <c:idx val="10"/>
          <c:order val="8"/>
          <c:tx>
            <c:strRef>
              <c:f>'【本】2.地域別の延べ宿泊客数（ALL）グラフ1_P16'!$L$17</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'【本】2.地域別の延べ宿泊客数（ALL）グラフ1_P16'!$M$17:$X$17</c:f>
              <c:numCache>
                <c:formatCode>#,##0.0,;[Red]\-#,##0.0,</c:formatCode>
                <c:ptCount val="12"/>
                <c:pt idx="0">
                  <c:v>8985</c:v>
                </c:pt>
                <c:pt idx="1">
                  <c:v>9175</c:v>
                </c:pt>
                <c:pt idx="2">
                  <c:v>11591</c:v>
                </c:pt>
                <c:pt idx="3">
                  <c:v>14832</c:v>
                </c:pt>
                <c:pt idx="4">
                  <c:v>16002</c:v>
                </c:pt>
                <c:pt idx="5">
                  <c:v>12996.602845734244</c:v>
                </c:pt>
                <c:pt idx="6">
                  <c:v>19579.633535330759</c:v>
                </c:pt>
                <c:pt idx="7">
                  <c:v>21164.329300738878</c:v>
                </c:pt>
                <c:pt idx="8">
                  <c:v>14510.84167902937</c:v>
                </c:pt>
                <c:pt idx="9">
                  <c:v>17145.348837241301</c:v>
                </c:pt>
                <c:pt idx="10">
                  <c:v>13592.701522706808</c:v>
                </c:pt>
                <c:pt idx="11">
                  <c:v>9847.4909736828085</c:v>
                </c:pt>
              </c:numCache>
            </c:numRef>
          </c:val>
          <c:extLst>
            <c:ext xmlns:c16="http://schemas.microsoft.com/office/drawing/2014/chart" uri="{C3380CC4-5D6E-409C-BE32-E72D297353CC}">
              <c16:uniqueId val="{00000008-DBD5-424D-B746-56F4D1ECEFCF}"/>
            </c:ext>
          </c:extLst>
        </c:ser>
        <c:ser>
          <c:idx val="11"/>
          <c:order val="9"/>
          <c:tx>
            <c:strRef>
              <c:f>'【本】2.地域別の延べ宿泊客数（ALL）グラフ1_P16'!$L$18</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'【本】2.地域別の延べ宿泊客数（ALL）グラフ1_P16'!$M$18:$X$18</c:f>
              <c:numCache>
                <c:formatCode>#,##0.0,;[Red]\-#,##0.0,</c:formatCode>
                <c:ptCount val="12"/>
                <c:pt idx="0">
                  <c:v>5890</c:v>
                </c:pt>
                <c:pt idx="1">
                  <c:v>6530</c:v>
                </c:pt>
                <c:pt idx="2">
                  <c:v>9869</c:v>
                </c:pt>
                <c:pt idx="3">
                  <c:v>9222</c:v>
                </c:pt>
                <c:pt idx="4">
                  <c:v>9846</c:v>
                </c:pt>
                <c:pt idx="5">
                  <c:v>6739.9631772753964</c:v>
                </c:pt>
                <c:pt idx="6">
                  <c:v>7744.7836653896829</c:v>
                </c:pt>
                <c:pt idx="7">
                  <c:v>12793.469008124061</c:v>
                </c:pt>
                <c:pt idx="8">
                  <c:v>6581.3355718526418</c:v>
                </c:pt>
                <c:pt idx="9">
                  <c:v>8100.7585262962602</c:v>
                </c:pt>
                <c:pt idx="10">
                  <c:v>9930.4463041386098</c:v>
                </c:pt>
                <c:pt idx="11">
                  <c:v>7087.1562203922413</c:v>
                </c:pt>
              </c:numCache>
            </c:numRef>
          </c:val>
          <c:extLst>
            <c:ext xmlns:c16="http://schemas.microsoft.com/office/drawing/2014/chart" uri="{C3380CC4-5D6E-409C-BE32-E72D297353CC}">
              <c16:uniqueId val="{00000009-DBD5-424D-B746-56F4D1ECEFCF}"/>
            </c:ext>
          </c:extLst>
        </c:ser>
        <c:ser>
          <c:idx val="12"/>
          <c:order val="10"/>
          <c:tx>
            <c:strRef>
              <c:f>'【本】2.地域別の延べ宿泊客数（ALL）グラフ1_P16'!$L$19</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'【本】2.地域別の延べ宿泊客数（ALL）グラフ1_P16'!$M$19:$X$19</c:f>
              <c:numCache>
                <c:formatCode>#,##0.0,;[Red]\-#,##0.0,</c:formatCode>
                <c:ptCount val="12"/>
                <c:pt idx="0">
                  <c:v>4820</c:v>
                </c:pt>
                <c:pt idx="1">
                  <c:v>4776</c:v>
                </c:pt>
                <c:pt idx="2">
                  <c:v>7115</c:v>
                </c:pt>
                <c:pt idx="3">
                  <c:v>7966</c:v>
                </c:pt>
                <c:pt idx="4">
                  <c:v>8336</c:v>
                </c:pt>
                <c:pt idx="5">
                  <c:v>5382.4979748448204</c:v>
                </c:pt>
                <c:pt idx="6">
                  <c:v>7581.9437364622408</c:v>
                </c:pt>
                <c:pt idx="7">
                  <c:v>11376.791531411052</c:v>
                </c:pt>
                <c:pt idx="8">
                  <c:v>5467.7531507528438</c:v>
                </c:pt>
                <c:pt idx="9">
                  <c:v>6614.5347369560732</c:v>
                </c:pt>
                <c:pt idx="10">
                  <c:v>8788.7124572585017</c:v>
                </c:pt>
                <c:pt idx="11">
                  <c:v>5866.4504469277144</c:v>
                </c:pt>
              </c:numCache>
            </c:numRef>
          </c:val>
          <c:extLst>
            <c:ext xmlns:c16="http://schemas.microsoft.com/office/drawing/2014/chart" uri="{C3380CC4-5D6E-409C-BE32-E72D297353CC}">
              <c16:uniqueId val="{0000000A-DBD5-424D-B746-56F4D1ECEFCF}"/>
            </c:ext>
          </c:extLst>
        </c:ser>
        <c:dLbls>
          <c:showLegendKey val="0"/>
          <c:showVal val="0"/>
          <c:showCatName val="0"/>
          <c:showSerName val="0"/>
          <c:showPercent val="0"/>
          <c:showBubbleSize val="0"/>
        </c:dLbls>
        <c:gapWidth val="100"/>
        <c:overlap val="100"/>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5.4139508603091281E-2"/>
              <c:y val="1.446833765662333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500" b="0" i="0" u="none" strike="noStrike" kern="1200" baseline="0">
                <a:solidFill>
                  <a:schemeClr val="dk1">
                    <a:lumMod val="75000"/>
                    <a:lumOff val="25000"/>
                  </a:schemeClr>
                </a:solidFill>
                <a:effectLst/>
                <a:latin typeface="+mj-ea"/>
                <a:ea typeface="+mj-ea"/>
                <a:cs typeface="+mn-cs"/>
              </a:defRPr>
            </a:pPr>
            <a:endParaRPr lang="ja-JP"/>
          </a:p>
        </c:txPr>
      </c:dTable>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0.11902846509511389"/>
          <c:w val="0.846476195683873"/>
          <c:h val="0.76540211111381973"/>
        </c:manualLayout>
      </c:layout>
      <c:lineChart>
        <c:grouping val="standard"/>
        <c:varyColors val="0"/>
        <c:ser>
          <c:idx val="1"/>
          <c:order val="0"/>
          <c:tx>
            <c:strRef>
              <c:f>'【本】2.地域別の延べ宿泊客数（ALL）グラフ1_P16'!$L$8</c:f>
              <c:strCache>
                <c:ptCount val="1"/>
                <c:pt idx="0">
                  <c:v>H30</c:v>
                </c:pt>
              </c:strCache>
            </c:strRef>
          </c:tx>
          <c:spPr>
            <a:ln w="31750" cap="rnd">
              <a:solidFill>
                <a:schemeClr val="bg1">
                  <a:lumMod val="75000"/>
                </a:schemeClr>
              </a:solidFill>
              <a:round/>
            </a:ln>
            <a:effectLst/>
          </c:spPr>
          <c:marker>
            <c:symbol val="circle"/>
            <c:size val="12"/>
            <c:spPr>
              <a:solidFill>
                <a:sysClr val="window" lastClr="FFFFFF"/>
              </a:solidFill>
              <a:ln w="31750">
                <a:solidFill>
                  <a:schemeClr val="bg1">
                    <a:lumMod val="75000"/>
                  </a:schemeClr>
                </a:solidFill>
              </a:ln>
              <a:effectLst/>
            </c:spPr>
          </c:marker>
          <c:dPt>
            <c:idx val="19"/>
            <c:marker>
              <c:symbol val="circle"/>
              <c:size val="12"/>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2-A79A-4EDA-94D2-488795E6C563}"/>
              </c:ext>
            </c:extLst>
          </c:dPt>
          <c:dLbls>
            <c:spPr>
              <a:noFill/>
              <a:ln>
                <a:noFill/>
              </a:ln>
              <a:effectLst/>
            </c:spPr>
            <c:txPr>
              <a:bodyPr rot="0" spcFirstLastPara="1" vertOverflow="ellipsis" vert="horz" wrap="square" anchor="ctr" anchorCtr="1"/>
              <a:lstStyle/>
              <a:p>
                <a:pPr>
                  <a:defRPr sz="6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'【本】2.地域別の延べ宿泊客数（ALL）グラフ1_P16'!$M$8:$X$8</c:f>
              <c:numCache>
                <c:formatCode>#,##0.0,;[Red]\-#,##0.0,</c:formatCode>
                <c:ptCount val="12"/>
                <c:pt idx="0">
                  <c:v>554349</c:v>
                </c:pt>
                <c:pt idx="1">
                  <c:v>560299</c:v>
                </c:pt>
                <c:pt idx="2">
                  <c:v>702570</c:v>
                </c:pt>
                <c:pt idx="3">
                  <c:v>679780</c:v>
                </c:pt>
                <c:pt idx="4">
                  <c:v>706780</c:v>
                </c:pt>
                <c:pt idx="5">
                  <c:v>587591</c:v>
                </c:pt>
                <c:pt idx="6">
                  <c:v>663489</c:v>
                </c:pt>
                <c:pt idx="7">
                  <c:v>867301</c:v>
                </c:pt>
                <c:pt idx="8">
                  <c:v>658881</c:v>
                </c:pt>
                <c:pt idx="9">
                  <c:v>697681</c:v>
                </c:pt>
                <c:pt idx="10">
                  <c:v>718870</c:v>
                </c:pt>
                <c:pt idx="11">
                  <c:v>655579</c:v>
                </c:pt>
              </c:numCache>
            </c:numRef>
          </c:val>
          <c:smooth val="0"/>
          <c:extLst>
            <c:ext xmlns:c16="http://schemas.microsoft.com/office/drawing/2014/chart" uri="{C3380CC4-5D6E-409C-BE32-E72D297353CC}">
              <c16:uniqueId val="{00000003-A79A-4EDA-94D2-488795E6C563}"/>
            </c:ext>
          </c:extLst>
        </c:ser>
        <c:ser>
          <c:idx val="0"/>
          <c:order val="1"/>
          <c:tx>
            <c:strRef>
              <c:f>'【本】2.地域別の延べ宿泊客数（ALL）グラフ1_P16'!$L$7</c:f>
              <c:strCache>
                <c:ptCount val="1"/>
                <c:pt idx="0">
                  <c:v>H31・R1</c:v>
                </c:pt>
              </c:strCache>
            </c:strRef>
          </c:tx>
          <c:spPr>
            <a:ln w="31750" cap="rnd">
              <a:solidFill>
                <a:schemeClr val="accent1"/>
              </a:solidFill>
              <a:round/>
            </a:ln>
            <a:effectLst/>
          </c:spPr>
          <c:marker>
            <c:symbol val="circle"/>
            <c:size val="12"/>
            <c:spPr>
              <a:solidFill>
                <a:sysClr val="window" lastClr="FFFFFF"/>
              </a:solidFill>
              <a:ln w="31750">
                <a:solidFill>
                  <a:schemeClr val="accent1"/>
                </a:solidFill>
              </a:ln>
              <a:effectLst/>
            </c:spPr>
          </c:marker>
          <c:dLbls>
            <c:dLbl>
              <c:idx val="10"/>
              <c:layout>
                <c:manualLayout>
                  <c:x val="-4.8657793946002496E-2"/>
                  <c:y val="5.8729417567828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9A-4EDA-94D2-488795E6C563}"/>
                </c:ext>
              </c:extLst>
            </c:dLbl>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'【本】2.地域別の延べ宿泊客数（ALL）グラフ1_P16'!$M$7:$X$7</c:f>
              <c:numCache>
                <c:formatCode>#,##0.0,;[Red]\-#,##0.0,</c:formatCode>
                <c:ptCount val="12"/>
                <c:pt idx="0">
                  <c:v>532309.99999999988</c:v>
                </c:pt>
                <c:pt idx="1">
                  <c:v>520790</c:v>
                </c:pt>
                <c:pt idx="2">
                  <c:v>659709.99999999988</c:v>
                </c:pt>
                <c:pt idx="3">
                  <c:v>661840.00000000012</c:v>
                </c:pt>
                <c:pt idx="4">
                  <c:v>698149.99999999977</c:v>
                </c:pt>
                <c:pt idx="5">
                  <c:v>533790</c:v>
                </c:pt>
                <c:pt idx="6">
                  <c:v>619800</c:v>
                </c:pt>
                <c:pt idx="7">
                  <c:v>830839.99999999988</c:v>
                </c:pt>
                <c:pt idx="8">
                  <c:v>595300.00000000012</c:v>
                </c:pt>
                <c:pt idx="9">
                  <c:v>676470.00000000023</c:v>
                </c:pt>
                <c:pt idx="10">
                  <c:v>707159.99999999977</c:v>
                </c:pt>
                <c:pt idx="11">
                  <c:v>597310</c:v>
                </c:pt>
              </c:numCache>
            </c:numRef>
          </c:val>
          <c:smooth val="0"/>
          <c:extLst>
            <c:ext xmlns:c16="http://schemas.microsoft.com/office/drawing/2014/chart" uri="{C3380CC4-5D6E-409C-BE32-E72D297353CC}">
              <c16:uniqueId val="{00000000-A79A-4EDA-94D2-488795E6C563}"/>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417286380869064E-2"/>
              <c:y val="3.266196988534327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oddFooter>&amp;C&amp;"-,標準"&amp;8&amp;K737373平成31年（令和元年）熊本県観光統計表&amp;R&amp;"-,標準"&amp;8&amp;K737373P. &amp;P-2 </c:oddFooter>
    </c:headerFooter>
    <c:pageMargins b="0.74803149606299213" l="0.70866141732283472" r="0.70866141732283472" t="0.74803149606299213" header="0.31496062992125984" footer="0.3149606299212598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07843137254902E-2"/>
          <c:y val="0.10000833333333334"/>
          <c:w val="0.85802298474945538"/>
          <c:h val="0.80978311965811967"/>
        </c:manualLayout>
      </c:layout>
      <c:barChart>
        <c:barDir val="col"/>
        <c:grouping val="stacked"/>
        <c:varyColors val="0"/>
        <c:ser>
          <c:idx val="2"/>
          <c:order val="0"/>
          <c:tx>
            <c:strRef>
              <c:f>'【本】2.地域別の延べ宿泊客数（ALL）10年グラフ2_P17'!$S$7</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'【本】2.地域別の延べ宿泊客数（ALL）10年グラフ2_P17'!$T$7:$AC$7</c:f>
              <c:numCache>
                <c:formatCode>#,##0.0,;[Red]\-#,##0.0,</c:formatCode>
                <c:ptCount val="10"/>
                <c:pt idx="0">
                  <c:v>2096045</c:v>
                </c:pt>
                <c:pt idx="1">
                  <c:v>2228212</c:v>
                </c:pt>
                <c:pt idx="2">
                  <c:v>2345922</c:v>
                </c:pt>
                <c:pt idx="3">
                  <c:v>2430234</c:v>
                </c:pt>
                <c:pt idx="4">
                  <c:v>2479459</c:v>
                </c:pt>
                <c:pt idx="5">
                  <c:v>2637637</c:v>
                </c:pt>
                <c:pt idx="6">
                  <c:v>2531200</c:v>
                </c:pt>
                <c:pt idx="7">
                  <c:v>2759685</c:v>
                </c:pt>
              </c:numCache>
            </c:numRef>
          </c:val>
          <c:extLst>
            <c:ext xmlns:c16="http://schemas.microsoft.com/office/drawing/2014/chart" uri="{C3380CC4-5D6E-409C-BE32-E72D297353CC}">
              <c16:uniqueId val="{00000000-1A20-4797-A380-66E4433E5834}"/>
            </c:ext>
          </c:extLst>
        </c:ser>
        <c:ser>
          <c:idx val="3"/>
          <c:order val="1"/>
          <c:tx>
            <c:strRef>
              <c:f>'【本】2.地域別の延べ宿泊客数（ALL）10年グラフ2_P17'!$S$8</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'【本】2.地域別の延べ宿泊客数（ALL）10年グラフ2_P17'!$T$8:$AC$8</c:f>
              <c:numCache>
                <c:formatCode>#,##0.0,;[Red]\-#,##0.0,</c:formatCode>
                <c:ptCount val="10"/>
                <c:pt idx="0">
                  <c:v>2064891</c:v>
                </c:pt>
                <c:pt idx="1">
                  <c:v>1963263</c:v>
                </c:pt>
                <c:pt idx="2">
                  <c:v>1852442</c:v>
                </c:pt>
                <c:pt idx="3">
                  <c:v>1963425</c:v>
                </c:pt>
                <c:pt idx="4">
                  <c:v>1965667</c:v>
                </c:pt>
                <c:pt idx="5">
                  <c:v>1960469</c:v>
                </c:pt>
                <c:pt idx="6">
                  <c:v>1340544</c:v>
                </c:pt>
                <c:pt idx="7">
                  <c:v>1761464</c:v>
                </c:pt>
              </c:numCache>
            </c:numRef>
          </c:val>
          <c:extLst>
            <c:ext xmlns:c16="http://schemas.microsoft.com/office/drawing/2014/chart" uri="{C3380CC4-5D6E-409C-BE32-E72D297353CC}">
              <c16:uniqueId val="{00000001-1A20-4797-A380-66E4433E5834}"/>
            </c:ext>
          </c:extLst>
        </c:ser>
        <c:ser>
          <c:idx val="4"/>
          <c:order val="2"/>
          <c:tx>
            <c:strRef>
              <c:f>'【本】2.地域別の延べ宿泊客数（ALL）10年グラフ2_P17'!$S$9</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'【本】2.地域別の延べ宿泊客数（ALL）10年グラフ2_P17'!$T$9:$AC$9</c:f>
              <c:numCache>
                <c:formatCode>#,##0.0,;[Red]\-#,##0.0,</c:formatCode>
                <c:ptCount val="10"/>
                <c:pt idx="0">
                  <c:v>513421</c:v>
                </c:pt>
                <c:pt idx="1">
                  <c:v>525288</c:v>
                </c:pt>
                <c:pt idx="2">
                  <c:v>561240</c:v>
                </c:pt>
                <c:pt idx="3">
                  <c:v>543380</c:v>
                </c:pt>
                <c:pt idx="4">
                  <c:v>520592</c:v>
                </c:pt>
                <c:pt idx="5">
                  <c:v>539489</c:v>
                </c:pt>
                <c:pt idx="6">
                  <c:v>601690</c:v>
                </c:pt>
                <c:pt idx="7">
                  <c:v>513856</c:v>
                </c:pt>
              </c:numCache>
            </c:numRef>
          </c:val>
          <c:extLst>
            <c:ext xmlns:c16="http://schemas.microsoft.com/office/drawing/2014/chart" uri="{C3380CC4-5D6E-409C-BE32-E72D297353CC}">
              <c16:uniqueId val="{00000002-1A20-4797-A380-66E4433E5834}"/>
            </c:ext>
          </c:extLst>
        </c:ser>
        <c:ser>
          <c:idx val="5"/>
          <c:order val="3"/>
          <c:tx>
            <c:strRef>
              <c:f>'【本】2.地域別の延べ宿泊客数（ALL）10年グラフ2_P17'!$S$10</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'【本】2.地域別の延べ宿泊客数（ALL）10年グラフ2_P17'!$T$10:$AC$10</c:f>
              <c:numCache>
                <c:formatCode>#,##0.0,;[Red]\-#,##0.0,</c:formatCode>
                <c:ptCount val="10"/>
                <c:pt idx="0">
                  <c:v>309432</c:v>
                </c:pt>
                <c:pt idx="1">
                  <c:v>315653</c:v>
                </c:pt>
                <c:pt idx="2">
                  <c:v>311610</c:v>
                </c:pt>
                <c:pt idx="3">
                  <c:v>288364</c:v>
                </c:pt>
                <c:pt idx="4">
                  <c:v>275387</c:v>
                </c:pt>
                <c:pt idx="5">
                  <c:v>284659</c:v>
                </c:pt>
                <c:pt idx="6">
                  <c:v>314091</c:v>
                </c:pt>
                <c:pt idx="7">
                  <c:v>306569</c:v>
                </c:pt>
              </c:numCache>
            </c:numRef>
          </c:val>
          <c:extLst>
            <c:ext xmlns:c16="http://schemas.microsoft.com/office/drawing/2014/chart" uri="{C3380CC4-5D6E-409C-BE32-E72D297353CC}">
              <c16:uniqueId val="{00000003-1A20-4797-A380-66E4433E5834}"/>
            </c:ext>
          </c:extLst>
        </c:ser>
        <c:ser>
          <c:idx val="6"/>
          <c:order val="4"/>
          <c:tx>
            <c:strRef>
              <c:f>'【本】2.地域別の延べ宿泊客数（ALL）10年グラフ2_P17'!$S$11</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'【本】2.地域別の延べ宿泊客数（ALL）10年グラフ2_P17'!$T$11:$AC$11</c:f>
              <c:numCache>
                <c:formatCode>#,##0.0,;[Red]\-#,##0.0,</c:formatCode>
                <c:ptCount val="10"/>
                <c:pt idx="0">
                  <c:v>327161</c:v>
                </c:pt>
                <c:pt idx="1">
                  <c:v>348102</c:v>
                </c:pt>
                <c:pt idx="2">
                  <c:v>319354</c:v>
                </c:pt>
                <c:pt idx="3">
                  <c:v>362290</c:v>
                </c:pt>
                <c:pt idx="4">
                  <c:v>364771</c:v>
                </c:pt>
                <c:pt idx="5">
                  <c:v>390763</c:v>
                </c:pt>
                <c:pt idx="6">
                  <c:v>460302</c:v>
                </c:pt>
                <c:pt idx="7">
                  <c:v>392088</c:v>
                </c:pt>
              </c:numCache>
            </c:numRef>
          </c:val>
          <c:extLst>
            <c:ext xmlns:c16="http://schemas.microsoft.com/office/drawing/2014/chart" uri="{C3380CC4-5D6E-409C-BE32-E72D297353CC}">
              <c16:uniqueId val="{00000004-1A20-4797-A380-66E4433E5834}"/>
            </c:ext>
          </c:extLst>
        </c:ser>
        <c:ser>
          <c:idx val="7"/>
          <c:order val="5"/>
          <c:tx>
            <c:strRef>
              <c:f>'【本】2.地域別の延べ宿泊客数（ALL）10年グラフ2_P17'!$S$12</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'【本】2.地域別の延べ宿泊客数（ALL）10年グラフ2_P17'!$T$12:$AC$12</c:f>
              <c:numCache>
                <c:formatCode>#,##0.0,;[Red]\-#,##0.0,</c:formatCode>
                <c:ptCount val="10"/>
                <c:pt idx="0">
                  <c:v>413279</c:v>
                </c:pt>
                <c:pt idx="1">
                  <c:v>484781</c:v>
                </c:pt>
                <c:pt idx="2">
                  <c:v>461891</c:v>
                </c:pt>
                <c:pt idx="3">
                  <c:v>475962</c:v>
                </c:pt>
                <c:pt idx="4">
                  <c:v>512397</c:v>
                </c:pt>
                <c:pt idx="5">
                  <c:v>561846</c:v>
                </c:pt>
                <c:pt idx="6">
                  <c:v>639806</c:v>
                </c:pt>
                <c:pt idx="7">
                  <c:v>629394</c:v>
                </c:pt>
              </c:numCache>
            </c:numRef>
          </c:val>
          <c:extLst>
            <c:ext xmlns:c16="http://schemas.microsoft.com/office/drawing/2014/chart" uri="{C3380CC4-5D6E-409C-BE32-E72D297353CC}">
              <c16:uniqueId val="{00000005-1A20-4797-A380-66E4433E5834}"/>
            </c:ext>
          </c:extLst>
        </c:ser>
        <c:ser>
          <c:idx val="8"/>
          <c:order val="6"/>
          <c:tx>
            <c:strRef>
              <c:f>'【本】2.地域別の延べ宿泊客数（ALL）10年グラフ2_P17'!$S$13</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'【本】2.地域別の延べ宿泊客数（ALL）10年グラフ2_P17'!$T$13:$AC$13</c:f>
              <c:numCache>
                <c:formatCode>#,##0.0,;[Red]\-#,##0.0,</c:formatCode>
                <c:ptCount val="10"/>
                <c:pt idx="0">
                  <c:v>221916</c:v>
                </c:pt>
                <c:pt idx="1">
                  <c:v>208408</c:v>
                </c:pt>
                <c:pt idx="2">
                  <c:v>226380</c:v>
                </c:pt>
                <c:pt idx="3">
                  <c:v>219419</c:v>
                </c:pt>
                <c:pt idx="4">
                  <c:v>267837</c:v>
                </c:pt>
                <c:pt idx="5">
                  <c:v>273682</c:v>
                </c:pt>
                <c:pt idx="6">
                  <c:v>344412</c:v>
                </c:pt>
                <c:pt idx="7">
                  <c:v>308497</c:v>
                </c:pt>
              </c:numCache>
            </c:numRef>
          </c:val>
          <c:extLst>
            <c:ext xmlns:c16="http://schemas.microsoft.com/office/drawing/2014/chart" uri="{C3380CC4-5D6E-409C-BE32-E72D297353CC}">
              <c16:uniqueId val="{00000006-1A20-4797-A380-66E4433E5834}"/>
            </c:ext>
          </c:extLst>
        </c:ser>
        <c:ser>
          <c:idx val="9"/>
          <c:order val="7"/>
          <c:tx>
            <c:strRef>
              <c:f>'【本】2.地域別の延べ宿泊客数（ALL）10年グラフ2_P17'!$S$14</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'【本】2.地域別の延べ宿泊客数（ALL）10年グラフ2_P17'!$T$14:$AC$14</c:f>
              <c:numCache>
                <c:formatCode>#,##0.0,;[Red]\-#,##0.0,</c:formatCode>
                <c:ptCount val="10"/>
                <c:pt idx="0">
                  <c:v>236479</c:v>
                </c:pt>
                <c:pt idx="1">
                  <c:v>247029</c:v>
                </c:pt>
                <c:pt idx="2">
                  <c:v>244504</c:v>
                </c:pt>
                <c:pt idx="3">
                  <c:v>253756</c:v>
                </c:pt>
                <c:pt idx="4">
                  <c:v>244133</c:v>
                </c:pt>
                <c:pt idx="5">
                  <c:v>247325</c:v>
                </c:pt>
                <c:pt idx="6">
                  <c:v>247927</c:v>
                </c:pt>
                <c:pt idx="7">
                  <c:v>250220</c:v>
                </c:pt>
              </c:numCache>
            </c:numRef>
          </c:val>
          <c:extLst>
            <c:ext xmlns:c16="http://schemas.microsoft.com/office/drawing/2014/chart" uri="{C3380CC4-5D6E-409C-BE32-E72D297353CC}">
              <c16:uniqueId val="{00000007-1A20-4797-A380-66E4433E5834}"/>
            </c:ext>
          </c:extLst>
        </c:ser>
        <c:ser>
          <c:idx val="10"/>
          <c:order val="8"/>
          <c:tx>
            <c:strRef>
              <c:f>'【本】2.地域別の延べ宿泊客数（ALL）10年グラフ2_P17'!$S$15</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'【本】2.地域別の延べ宿泊客数（ALL）10年グラフ2_P17'!$T$15:$AC$15</c:f>
              <c:numCache>
                <c:formatCode>#,##0.0,;[Red]\-#,##0.0,</c:formatCode>
                <c:ptCount val="10"/>
                <c:pt idx="0">
                  <c:v>113849</c:v>
                </c:pt>
                <c:pt idx="1">
                  <c:v>113970</c:v>
                </c:pt>
                <c:pt idx="2">
                  <c:v>157350</c:v>
                </c:pt>
                <c:pt idx="3">
                  <c:v>143781</c:v>
                </c:pt>
                <c:pt idx="4">
                  <c:v>144100</c:v>
                </c:pt>
                <c:pt idx="5">
                  <c:v>140431</c:v>
                </c:pt>
                <c:pt idx="6">
                  <c:v>149296</c:v>
                </c:pt>
                <c:pt idx="7">
                  <c:v>153508</c:v>
                </c:pt>
              </c:numCache>
            </c:numRef>
          </c:val>
          <c:extLst>
            <c:ext xmlns:c16="http://schemas.microsoft.com/office/drawing/2014/chart" uri="{C3380CC4-5D6E-409C-BE32-E72D297353CC}">
              <c16:uniqueId val="{00000008-1A20-4797-A380-66E4433E5834}"/>
            </c:ext>
          </c:extLst>
        </c:ser>
        <c:ser>
          <c:idx val="11"/>
          <c:order val="9"/>
          <c:tx>
            <c:strRef>
              <c:f>'【本】2.地域別の延べ宿泊客数（ALL）10年グラフ2_P17'!$S$16</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'【本】2.地域別の延べ宿泊客数（ALL）10年グラフ2_P17'!$T$16:$AC$16</c:f>
              <c:numCache>
                <c:formatCode>#,##0.0,;[Red]\-#,##0.0,</c:formatCode>
                <c:ptCount val="10"/>
                <c:pt idx="0">
                  <c:v>95787</c:v>
                </c:pt>
                <c:pt idx="1">
                  <c:v>77443</c:v>
                </c:pt>
                <c:pt idx="2">
                  <c:v>76637</c:v>
                </c:pt>
                <c:pt idx="3">
                  <c:v>80178</c:v>
                </c:pt>
                <c:pt idx="4">
                  <c:v>75524</c:v>
                </c:pt>
                <c:pt idx="5">
                  <c:v>82938</c:v>
                </c:pt>
                <c:pt idx="6">
                  <c:v>67904</c:v>
                </c:pt>
                <c:pt idx="7">
                  <c:v>86083</c:v>
                </c:pt>
              </c:numCache>
            </c:numRef>
          </c:val>
          <c:extLst>
            <c:ext xmlns:c16="http://schemas.microsoft.com/office/drawing/2014/chart" uri="{C3380CC4-5D6E-409C-BE32-E72D297353CC}">
              <c16:uniqueId val="{00000009-1A20-4797-A380-66E4433E5834}"/>
            </c:ext>
          </c:extLst>
        </c:ser>
        <c:ser>
          <c:idx val="12"/>
          <c:order val="10"/>
          <c:tx>
            <c:strRef>
              <c:f>'【本】2.地域別の延べ宿泊客数（ALL）10年グラフ2_P17'!$S$17</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'【本】2.地域別の延べ宿泊客数（ALL）10年グラフ2_P17'!$T$17:$AC$17</c:f>
              <c:numCache>
                <c:formatCode>#,##0.0,;[Red]\-#,##0.0,</c:formatCode>
                <c:ptCount val="10"/>
                <c:pt idx="0">
                  <c:v>74809</c:v>
                </c:pt>
                <c:pt idx="1">
                  <c:v>80618</c:v>
                </c:pt>
                <c:pt idx="2">
                  <c:v>76743</c:v>
                </c:pt>
                <c:pt idx="3">
                  <c:v>77976</c:v>
                </c:pt>
                <c:pt idx="4">
                  <c:v>74370</c:v>
                </c:pt>
                <c:pt idx="5">
                  <c:v>82975</c:v>
                </c:pt>
                <c:pt idx="6">
                  <c:v>74360</c:v>
                </c:pt>
                <c:pt idx="7">
                  <c:v>80613</c:v>
                </c:pt>
              </c:numCache>
            </c:numRef>
          </c:val>
          <c:extLst>
            <c:ext xmlns:c16="http://schemas.microsoft.com/office/drawing/2014/chart" uri="{C3380CC4-5D6E-409C-BE32-E72D297353CC}">
              <c16:uniqueId val="{0000000A-1A20-4797-A380-66E4433E5834}"/>
            </c:ext>
          </c:extLst>
        </c:ser>
        <c:ser>
          <c:idx val="1"/>
          <c:order val="12"/>
          <c:tx>
            <c:strRef>
              <c:f>'【本】2.地域別の延べ宿泊客数（ALL）10年グラフ2_P17'!$S$18</c:f>
              <c:strCache>
                <c:ptCount val="1"/>
                <c:pt idx="0">
                  <c:v>熊本市</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'【本】2.地域別の延べ宿泊客数（ALL）10年グラフ2_P17'!$T$18:$AD$18</c:f>
              <c:numCache>
                <c:formatCode>#,##0.0,;[Red]\-#,##0.0,</c:formatCode>
                <c:ptCount val="11"/>
                <c:pt idx="8">
                  <c:v>3066632.3021605769</c:v>
                </c:pt>
                <c:pt idx="9">
                  <c:v>3076364.023870673</c:v>
                </c:pt>
                <c:pt idx="10">
                  <c:v>2989044.9527744111</c:v>
                </c:pt>
              </c:numCache>
            </c:numRef>
          </c:val>
          <c:extLst>
            <c:ext xmlns:c16="http://schemas.microsoft.com/office/drawing/2014/chart" uri="{C3380CC4-5D6E-409C-BE32-E72D297353CC}">
              <c16:uniqueId val="{00000000-CF19-4EBB-84D7-2EB283A328D0}"/>
            </c:ext>
          </c:extLst>
        </c:ser>
        <c:ser>
          <c:idx val="13"/>
          <c:order val="13"/>
          <c:tx>
            <c:strRef>
              <c:f>'【本】2.地域別の延べ宿泊客数（ALL）10年グラフ2_P17'!$S$19</c:f>
              <c:strCache>
                <c:ptCount val="1"/>
                <c:pt idx="0">
                  <c:v>阿蘇地域</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'【本】2.地域別の延べ宿泊客数（ALL）10年グラフ2_P17'!$T$19:$AD$19</c:f>
              <c:numCache>
                <c:formatCode>#,##0.0,;[Red]\-#,##0.0,</c:formatCode>
                <c:ptCount val="11"/>
                <c:pt idx="8">
                  <c:v>1734912.1410075128</c:v>
                </c:pt>
                <c:pt idx="9">
                  <c:v>1849200.4832980961</c:v>
                </c:pt>
                <c:pt idx="10">
                  <c:v>1629158.2998110475</c:v>
                </c:pt>
              </c:numCache>
            </c:numRef>
          </c:val>
          <c:extLst>
            <c:ext xmlns:c16="http://schemas.microsoft.com/office/drawing/2014/chart" uri="{C3380CC4-5D6E-409C-BE32-E72D297353CC}">
              <c16:uniqueId val="{00000001-CF19-4EBB-84D7-2EB283A328D0}"/>
            </c:ext>
          </c:extLst>
        </c:ser>
        <c:ser>
          <c:idx val="14"/>
          <c:order val="14"/>
          <c:tx>
            <c:strRef>
              <c:f>'【本】2.地域別の延べ宿泊客数（ALL）10年グラフ2_P17'!$S$20</c:f>
              <c:strCache>
                <c:ptCount val="1"/>
                <c:pt idx="0">
                  <c:v>天草地域</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'【本】2.地域別の延べ宿泊客数（ALL）10年グラフ2_P17'!$T$20:$AD$20</c:f>
              <c:numCache>
                <c:formatCode>#,##0.0,;[Red]\-#,##0.0,</c:formatCode>
                <c:ptCount val="11"/>
                <c:pt idx="8">
                  <c:v>515123.30086554203</c:v>
                </c:pt>
                <c:pt idx="9">
                  <c:v>593756.37270676147</c:v>
                </c:pt>
                <c:pt idx="10">
                  <c:v>589480.51707988593</c:v>
                </c:pt>
              </c:numCache>
            </c:numRef>
          </c:val>
          <c:extLst>
            <c:ext xmlns:c16="http://schemas.microsoft.com/office/drawing/2014/chart" uri="{C3380CC4-5D6E-409C-BE32-E72D297353CC}">
              <c16:uniqueId val="{00000002-CF19-4EBB-84D7-2EB283A328D0}"/>
            </c:ext>
          </c:extLst>
        </c:ser>
        <c:ser>
          <c:idx val="15"/>
          <c:order val="15"/>
          <c:tx>
            <c:strRef>
              <c:f>'【本】2.地域別の延べ宿泊客数（ALL）10年グラフ2_P17'!$S$21</c:f>
              <c:strCache>
                <c:ptCount val="1"/>
                <c:pt idx="0">
                  <c:v>山鹿市</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9"/>
              <c:layout>
                <c:manualLayout>
                  <c:x val="1.4901249886333969E-3"/>
                  <c:y val="2.6821813610782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C-4D1A-8E58-BE49E56CDF3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'【本】2.地域別の延べ宿泊客数（ALL）10年グラフ2_P17'!$T$21:$AD$21</c:f>
              <c:numCache>
                <c:formatCode>#,##0.0,;[Red]\-#,##0.0,</c:formatCode>
                <c:ptCount val="11"/>
                <c:pt idx="8">
                  <c:v>251244.97776232945</c:v>
                </c:pt>
                <c:pt idx="9">
                  <c:v>257781.63520054385</c:v>
                </c:pt>
                <c:pt idx="10">
                  <c:v>244423.40159500419</c:v>
                </c:pt>
              </c:numCache>
            </c:numRef>
          </c:val>
          <c:extLst>
            <c:ext xmlns:c16="http://schemas.microsoft.com/office/drawing/2014/chart" uri="{C3380CC4-5D6E-409C-BE32-E72D297353CC}">
              <c16:uniqueId val="{00000003-CF19-4EBB-84D7-2EB283A328D0}"/>
            </c:ext>
          </c:extLst>
        </c:ser>
        <c:ser>
          <c:idx val="16"/>
          <c:order val="16"/>
          <c:tx>
            <c:strRef>
              <c:f>'【本】2.地域別の延べ宿泊客数（ALL）10年グラフ2_P17'!$S$22</c:f>
              <c:strCache>
                <c:ptCount val="1"/>
                <c:pt idx="0">
                  <c:v>荒尾・玉名地域</c:v>
                </c:pt>
              </c:strCache>
            </c:strRef>
          </c:tx>
          <c:spPr>
            <a:solidFill>
              <a:sysClr val="window" lastClr="FFFFFF">
                <a:lumMod val="8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'【本】2.地域別の延べ宿泊客数（ALL）10年グラフ2_P17'!$T$22:$AD$22</c:f>
              <c:numCache>
                <c:formatCode>#,##0.0,;[Red]\-#,##0.0,</c:formatCode>
                <c:ptCount val="11"/>
                <c:pt idx="8">
                  <c:v>515484.66356539895</c:v>
                </c:pt>
                <c:pt idx="9">
                  <c:v>500893.9366635753</c:v>
                </c:pt>
                <c:pt idx="10">
                  <c:v>459938.19730661012</c:v>
                </c:pt>
              </c:numCache>
            </c:numRef>
          </c:val>
          <c:extLst>
            <c:ext xmlns:c16="http://schemas.microsoft.com/office/drawing/2014/chart" uri="{C3380CC4-5D6E-409C-BE32-E72D297353CC}">
              <c16:uniqueId val="{00000004-CF19-4EBB-84D7-2EB283A328D0}"/>
            </c:ext>
          </c:extLst>
        </c:ser>
        <c:ser>
          <c:idx val="17"/>
          <c:order val="17"/>
          <c:tx>
            <c:strRef>
              <c:f>'【本】2.地域別の延べ宿泊客数（ALL）10年グラフ2_P17'!$S$23</c:f>
              <c:strCache>
                <c:ptCount val="1"/>
                <c:pt idx="0">
                  <c:v>菊池地域</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'【本】2.地域別の延べ宿泊客数（ALL）10年グラフ2_P17'!$T$23:$AD$23</c:f>
              <c:numCache>
                <c:formatCode>#,##0.0,;[Red]\-#,##0.0,</c:formatCode>
                <c:ptCount val="11"/>
                <c:pt idx="8">
                  <c:v>670490.22937304666</c:v>
                </c:pt>
                <c:pt idx="9">
                  <c:v>713087.70949291752</c:v>
                </c:pt>
                <c:pt idx="10">
                  <c:v>672890.94113167073</c:v>
                </c:pt>
              </c:numCache>
            </c:numRef>
          </c:val>
          <c:extLst>
            <c:ext xmlns:c16="http://schemas.microsoft.com/office/drawing/2014/chart" uri="{C3380CC4-5D6E-409C-BE32-E72D297353CC}">
              <c16:uniqueId val="{00000005-CF19-4EBB-84D7-2EB283A328D0}"/>
            </c:ext>
          </c:extLst>
        </c:ser>
        <c:ser>
          <c:idx val="18"/>
          <c:order val="18"/>
          <c:tx>
            <c:strRef>
              <c:f>'【本】2.地域別の延べ宿泊客数（ALL）10年グラフ2_P17'!$S$24</c:f>
              <c:strCache>
                <c:ptCount val="1"/>
                <c:pt idx="0">
                  <c:v>八代地域</c:v>
                </c:pt>
              </c:strCache>
            </c:strRef>
          </c:tx>
          <c:spPr>
            <a:solidFill>
              <a:sysClr val="window" lastClr="FFFFFF">
                <a:lumMod val="65000"/>
              </a:sys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'【本】2.地域別の延べ宿泊客数（ALL）10年グラフ2_P17'!$T$24:$AD$24</c:f>
              <c:numCache>
                <c:formatCode>#,##0.0,;[Red]\-#,##0.0,</c:formatCode>
                <c:ptCount val="11"/>
                <c:pt idx="8">
                  <c:v>463003.81874143262</c:v>
                </c:pt>
                <c:pt idx="9">
                  <c:v>401519.20890852937</c:v>
                </c:pt>
                <c:pt idx="10">
                  <c:v>394517.02864776738</c:v>
                </c:pt>
              </c:numCache>
            </c:numRef>
          </c:val>
          <c:extLst>
            <c:ext xmlns:c16="http://schemas.microsoft.com/office/drawing/2014/chart" uri="{C3380CC4-5D6E-409C-BE32-E72D297353CC}">
              <c16:uniqueId val="{00000006-CF19-4EBB-84D7-2EB283A328D0}"/>
            </c:ext>
          </c:extLst>
        </c:ser>
        <c:ser>
          <c:idx val="19"/>
          <c:order val="19"/>
          <c:tx>
            <c:strRef>
              <c:f>'【本】2.地域別の延べ宿泊客数（ALL）10年グラフ2_P17'!$S$25</c:f>
              <c:strCache>
                <c:ptCount val="1"/>
                <c:pt idx="0">
                  <c:v>人吉・球磨地域</c:v>
                </c:pt>
              </c:strCache>
            </c:strRef>
          </c:tx>
          <c:spPr>
            <a:solidFill>
              <a:srgbClr val="FF5050"/>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'【本】2.地域別の延べ宿泊客数（ALL）10年グラフ2_P17'!$T$25:$AD$25</c:f>
              <c:numCache>
                <c:formatCode>#,##0.0,;[Red]\-#,##0.0,</c:formatCode>
                <c:ptCount val="11"/>
                <c:pt idx="8">
                  <c:v>336922.55582465226</c:v>
                </c:pt>
                <c:pt idx="9">
                  <c:v>304900.02962595673</c:v>
                </c:pt>
                <c:pt idx="10">
                  <c:v>300170.11645105638</c:v>
                </c:pt>
              </c:numCache>
            </c:numRef>
          </c:val>
          <c:extLst>
            <c:ext xmlns:c16="http://schemas.microsoft.com/office/drawing/2014/chart" uri="{C3380CC4-5D6E-409C-BE32-E72D297353CC}">
              <c16:uniqueId val="{00000007-CF19-4EBB-84D7-2EB283A328D0}"/>
            </c:ext>
          </c:extLst>
        </c:ser>
        <c:ser>
          <c:idx val="20"/>
          <c:order val="20"/>
          <c:tx>
            <c:strRef>
              <c:f>'【本】2.地域別の延べ宿泊客数（ALL）10年グラフ2_P17'!$S$26</c:f>
              <c:strCache>
                <c:ptCount val="1"/>
                <c:pt idx="0">
                  <c:v>水俣・芦北地域</c:v>
                </c:pt>
              </c:strCache>
            </c:strRef>
          </c:tx>
          <c:spPr>
            <a:solidFill>
              <a:srgbClr val="FF5050">
                <a:lumMod val="60000"/>
                <a:lumOff val="40000"/>
              </a:srgb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'【本】2.地域別の延べ宿泊客数（ALL）10年グラフ2_P17'!$T$26:$AD$26</c:f>
              <c:numCache>
                <c:formatCode>#,##0.0,;[Red]\-#,##0.0,</c:formatCode>
                <c:ptCount val="11"/>
                <c:pt idx="8">
                  <c:v>179351.34979341619</c:v>
                </c:pt>
                <c:pt idx="9">
                  <c:v>170111.27965747149</c:v>
                </c:pt>
                <c:pt idx="10">
                  <c:v>169421.94869446417</c:v>
                </c:pt>
              </c:numCache>
            </c:numRef>
          </c:val>
          <c:extLst>
            <c:ext xmlns:c16="http://schemas.microsoft.com/office/drawing/2014/chart" uri="{C3380CC4-5D6E-409C-BE32-E72D297353CC}">
              <c16:uniqueId val="{00000008-CF19-4EBB-84D7-2EB283A328D0}"/>
            </c:ext>
          </c:extLst>
        </c:ser>
        <c:ser>
          <c:idx val="21"/>
          <c:order val="21"/>
          <c:tx>
            <c:strRef>
              <c:f>'【本】2.地域別の延べ宿泊客数（ALL）10年グラフ2_P17'!$S$27</c:f>
              <c:strCache>
                <c:ptCount val="1"/>
                <c:pt idx="0">
                  <c:v>宇城地域</c:v>
                </c:pt>
              </c:strCache>
            </c:strRef>
          </c:tx>
          <c:spPr>
            <a:solidFill>
              <a:srgbClr val="FF5050">
                <a:lumMod val="40000"/>
                <a:lumOff val="60000"/>
              </a:srgb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'【本】2.地域別の延べ宿泊客数（ALL）10年グラフ2_P17'!$T$27:$AD$27</c:f>
              <c:numCache>
                <c:formatCode>#,##0.0,;[Red]\-#,##0.0,</c:formatCode>
                <c:ptCount val="11"/>
                <c:pt idx="8">
                  <c:v>82919.298046216441</c:v>
                </c:pt>
                <c:pt idx="9">
                  <c:v>96260.698418467713</c:v>
                </c:pt>
                <c:pt idx="10">
                  <c:v>100334.91247346887</c:v>
                </c:pt>
              </c:numCache>
            </c:numRef>
          </c:val>
          <c:extLst>
            <c:ext xmlns:c16="http://schemas.microsoft.com/office/drawing/2014/chart" uri="{C3380CC4-5D6E-409C-BE32-E72D297353CC}">
              <c16:uniqueId val="{00000009-CF19-4EBB-84D7-2EB283A328D0}"/>
            </c:ext>
          </c:extLst>
        </c:ser>
        <c:ser>
          <c:idx val="22"/>
          <c:order val="22"/>
          <c:tx>
            <c:strRef>
              <c:f>'【本】2.地域別の延べ宿泊客数（ALL）10年グラフ2_P17'!$S$28</c:f>
              <c:strCache>
                <c:ptCount val="1"/>
                <c:pt idx="0">
                  <c:v>上益城地域</c:v>
                </c:pt>
              </c:strCache>
            </c:strRef>
          </c:tx>
          <c:spPr>
            <a:solidFill>
              <a:srgbClr val="FF5050">
                <a:lumMod val="20000"/>
                <a:lumOff val="80000"/>
              </a:srgbClr>
            </a:solidFill>
            <a:ln w="9525" cap="flat" cmpd="sng" algn="ctr">
              <a:solidFill>
                <a:schemeClr val="lt1">
                  <a:alpha val="50000"/>
                </a:schemeClr>
              </a:solidFill>
              <a:round/>
            </a:ln>
            <a:effectLst/>
          </c:spPr>
          <c:invertIfNegative val="0"/>
          <c:cat>
            <c:strRef>
              <c:f>'【本】2.地域別の延べ宿泊客数（ALL）10年グラフ2_P17'!$T$6:$AD$6</c:f>
              <c:strCache>
                <c:ptCount val="11"/>
                <c:pt idx="0">
                  <c:v>H22</c:v>
                </c:pt>
                <c:pt idx="1">
                  <c:v>H23</c:v>
                </c:pt>
                <c:pt idx="2">
                  <c:v>H24</c:v>
                </c:pt>
                <c:pt idx="3">
                  <c:v>H25</c:v>
                </c:pt>
                <c:pt idx="4">
                  <c:v>H26</c:v>
                </c:pt>
                <c:pt idx="5">
                  <c:v>H27</c:v>
                </c:pt>
                <c:pt idx="6">
                  <c:v>H28</c:v>
                </c:pt>
                <c:pt idx="7">
                  <c:v>H29</c:v>
                </c:pt>
                <c:pt idx="8">
                  <c:v>［ H29 ］</c:v>
                </c:pt>
                <c:pt idx="9">
                  <c:v>H30</c:v>
                </c:pt>
                <c:pt idx="10">
                  <c:v>H31・R1</c:v>
                </c:pt>
              </c:strCache>
            </c:strRef>
          </c:cat>
          <c:val>
            <c:numRef>
              <c:f>'【本】2.地域別の延べ宿泊客数（ALL）10年グラフ2_P17'!$T$28:$AD$28</c:f>
              <c:numCache>
                <c:formatCode>#,##0.0,;[Red]\-#,##0.0,</c:formatCode>
                <c:ptCount val="11"/>
                <c:pt idx="8">
                  <c:v>82475.362859875837</c:v>
                </c:pt>
                <c:pt idx="9">
                  <c:v>89294.622157007252</c:v>
                </c:pt>
                <c:pt idx="10">
                  <c:v>84091.684034613252</c:v>
                </c:pt>
              </c:numCache>
            </c:numRef>
          </c:val>
          <c:extLst>
            <c:ext xmlns:c16="http://schemas.microsoft.com/office/drawing/2014/chart" uri="{C3380CC4-5D6E-409C-BE32-E72D297353CC}">
              <c16:uniqueId val="{0000000A-CF19-4EBB-84D7-2EB283A328D0}"/>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'【本】2.地域別の延べ宿泊客数（ALL）10年グラフ2_P17'!$S$29</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'【本】2.地域別の延べ宿泊客数（ALL）10年グラフ2_P17'!$T$6:$AC$6</c:f>
              <c:strCache>
                <c:ptCount val="10"/>
                <c:pt idx="0">
                  <c:v>H22</c:v>
                </c:pt>
                <c:pt idx="1">
                  <c:v>H23</c:v>
                </c:pt>
                <c:pt idx="2">
                  <c:v>H24</c:v>
                </c:pt>
                <c:pt idx="3">
                  <c:v>H25</c:v>
                </c:pt>
                <c:pt idx="4">
                  <c:v>H26</c:v>
                </c:pt>
                <c:pt idx="5">
                  <c:v>H27</c:v>
                </c:pt>
                <c:pt idx="6">
                  <c:v>H28</c:v>
                </c:pt>
                <c:pt idx="7">
                  <c:v>H29</c:v>
                </c:pt>
                <c:pt idx="8">
                  <c:v>［ H29 ］</c:v>
                </c:pt>
                <c:pt idx="9">
                  <c:v>H30</c:v>
                </c:pt>
              </c:strCache>
            </c:strRef>
          </c:cat>
          <c:val>
            <c:numRef>
              <c:f>'【本】2.地域別の延べ宿泊客数（ALL）10年グラフ2_P17'!$T$29:$AD$29</c:f>
              <c:numCache>
                <c:formatCode>#,##0.0,;[Red]\-#,##0.0,</c:formatCode>
                <c:ptCount val="11"/>
                <c:pt idx="0">
                  <c:v>6467069</c:v>
                </c:pt>
                <c:pt idx="1">
                  <c:v>6592767</c:v>
                </c:pt>
                <c:pt idx="2">
                  <c:v>6634073</c:v>
                </c:pt>
                <c:pt idx="3">
                  <c:v>6838765</c:v>
                </c:pt>
                <c:pt idx="4">
                  <c:v>6924237</c:v>
                </c:pt>
                <c:pt idx="5">
                  <c:v>7202214</c:v>
                </c:pt>
                <c:pt idx="6">
                  <c:v>6771532</c:v>
                </c:pt>
                <c:pt idx="7">
                  <c:v>7241977</c:v>
                </c:pt>
                <c:pt idx="8">
                  <c:v>7898555</c:v>
                </c:pt>
                <c:pt idx="9">
                  <c:v>8053170</c:v>
                </c:pt>
                <c:pt idx="10">
                  <c:v>7633470.0000000009</c:v>
                </c:pt>
              </c:numCache>
            </c:numRef>
          </c:val>
          <c:smooth val="0"/>
          <c:extLst>
            <c:ext xmlns:c16="http://schemas.microsoft.com/office/drawing/2014/chart" uri="{C3380CC4-5D6E-409C-BE32-E72D297353CC}">
              <c16:uniqueId val="{00000000-8B7C-44BB-B600-042B2BDE60AD}"/>
            </c:ext>
          </c:extLst>
        </c:ser>
        <c:dLbls>
          <c:showLegendKey val="0"/>
          <c:showVal val="0"/>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3.753823529411765E-2"/>
              <c:y val="2.5323076923076924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2">
  <a:schemeClr val="accent2"/>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112059</xdr:colOff>
      <xdr:row>16</xdr:row>
      <xdr:rowOff>112059</xdr:rowOff>
    </xdr:from>
    <xdr:to>
      <xdr:col>7</xdr:col>
      <xdr:colOff>593912</xdr:colOff>
      <xdr:row>38</xdr:row>
      <xdr:rowOff>168088</xdr:rowOff>
    </xdr:to>
    <xdr:grpSp>
      <xdr:nvGrpSpPr>
        <xdr:cNvPr id="2" name="グループ化 1">
          <a:extLst>
            <a:ext uri="{FF2B5EF4-FFF2-40B4-BE49-F238E27FC236}">
              <a16:creationId xmlns:a16="http://schemas.microsoft.com/office/drawing/2014/main" id="{29B639E8-4169-4E38-83A3-10B7D668F13E}"/>
            </a:ext>
          </a:extLst>
        </xdr:cNvPr>
        <xdr:cNvGrpSpPr/>
      </xdr:nvGrpSpPr>
      <xdr:grpSpPr>
        <a:xfrm>
          <a:off x="112059" y="2693334"/>
          <a:ext cx="5282453" cy="4037479"/>
          <a:chOff x="112059" y="2734235"/>
          <a:chExt cx="5266765" cy="4000500"/>
        </a:xfrm>
      </xdr:grpSpPr>
      <xdr:sp macro="" textlink="">
        <xdr:nvSpPr>
          <xdr:cNvPr id="3" name="正方形/長方形 2">
            <a:extLst>
              <a:ext uri="{FF2B5EF4-FFF2-40B4-BE49-F238E27FC236}">
                <a16:creationId xmlns:a16="http://schemas.microsoft.com/office/drawing/2014/main" id="{71AE9525-E371-4E2C-BE5B-40CC894828A4}"/>
              </a:ext>
            </a:extLst>
          </xdr:cNvPr>
          <xdr:cNvSpPr/>
        </xdr:nvSpPr>
        <xdr:spPr>
          <a:xfrm>
            <a:off x="112059" y="2734235"/>
            <a:ext cx="5266765" cy="4000500"/>
          </a:xfrm>
          <a:prstGeom prst="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 name="図 3">
            <a:extLst>
              <a:ext uri="{FF2B5EF4-FFF2-40B4-BE49-F238E27FC236}">
                <a16:creationId xmlns:a16="http://schemas.microsoft.com/office/drawing/2014/main" id="{814CC8EB-AFEE-4DBD-A81D-486FADCEE1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79" y="2812789"/>
            <a:ext cx="5153648" cy="3865916"/>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2</xdr:row>
      <xdr:rowOff>0</xdr:rowOff>
    </xdr:from>
    <xdr:to>
      <xdr:col>9</xdr:col>
      <xdr:colOff>1</xdr:colOff>
      <xdr:row>29</xdr:row>
      <xdr:rowOff>0</xdr:rowOff>
    </xdr:to>
    <xdr:graphicFrame macro="">
      <xdr:nvGraphicFramePr>
        <xdr:cNvPr id="2" name="グラフ 1">
          <a:extLst>
            <a:ext uri="{FF2B5EF4-FFF2-40B4-BE49-F238E27FC236}">
              <a16:creationId xmlns:a16="http://schemas.microsoft.com/office/drawing/2014/main" id="{C4299445-9ED2-45E1-826D-197E27B64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9</xdr:col>
      <xdr:colOff>0</xdr:colOff>
      <xdr:row>50</xdr:row>
      <xdr:rowOff>0</xdr:rowOff>
    </xdr:to>
    <xdr:graphicFrame macro="">
      <xdr:nvGraphicFramePr>
        <xdr:cNvPr id="3" name="グラフ 2">
          <a:extLst>
            <a:ext uri="{FF2B5EF4-FFF2-40B4-BE49-F238E27FC236}">
              <a16:creationId xmlns:a16="http://schemas.microsoft.com/office/drawing/2014/main" id="{697A10FE-B097-4E83-9834-EB1394B6B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80345</xdr:colOff>
      <xdr:row>3</xdr:row>
      <xdr:rowOff>182786</xdr:rowOff>
    </xdr:from>
    <xdr:ext cx="577846" cy="102309"/>
    <xdr:sp macro="" textlink="">
      <xdr:nvSpPr>
        <xdr:cNvPr id="4" name="テキスト ボックス 3">
          <a:extLst>
            <a:ext uri="{FF2B5EF4-FFF2-40B4-BE49-F238E27FC236}">
              <a16:creationId xmlns:a16="http://schemas.microsoft.com/office/drawing/2014/main" id="{40C43BB8-7E96-461F-A6BF-578233C29CDE}"/>
            </a:ext>
          </a:extLst>
        </xdr:cNvPr>
        <xdr:cNvSpPr txBox="1"/>
      </xdr:nvSpPr>
      <xdr:spPr>
        <a:xfrm>
          <a:off x="3747470" y="725711"/>
          <a:ext cx="577846" cy="102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l"/>
          <a:r>
            <a:rPr kumimoji="1" lang="ja-JP" altLang="en-US" sz="700" b="1">
              <a:solidFill>
                <a:schemeClr val="accent2"/>
              </a:solidFill>
              <a:effectLst>
                <a:glow rad="152400">
                  <a:schemeClr val="bg1"/>
                </a:glow>
              </a:effectLst>
            </a:rPr>
            <a:t>上益城地域</a:t>
          </a:r>
        </a:p>
      </xdr:txBody>
    </xdr:sp>
    <xdr:clientData/>
  </xdr:oneCellAnchor>
  <xdr:oneCellAnchor>
    <xdr:from>
      <xdr:col>7</xdr:col>
      <xdr:colOff>654391</xdr:colOff>
      <xdr:row>12</xdr:row>
      <xdr:rowOff>75462</xdr:rowOff>
    </xdr:from>
    <xdr:ext cx="543995" cy="209032"/>
    <xdr:sp macro="" textlink="">
      <xdr:nvSpPr>
        <xdr:cNvPr id="5" name="テキスト ボックス 4">
          <a:extLst>
            <a:ext uri="{FF2B5EF4-FFF2-40B4-BE49-F238E27FC236}">
              <a16:creationId xmlns:a16="http://schemas.microsoft.com/office/drawing/2014/main" id="{7A2EBDCE-BC93-4FDC-B0DF-D850ADA7321D}"/>
            </a:ext>
          </a:extLst>
        </xdr:cNvPr>
        <xdr:cNvSpPr txBox="1"/>
      </xdr:nvSpPr>
      <xdr:spPr>
        <a:xfrm>
          <a:off x="5007316" y="2247162"/>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天草地域</a:t>
          </a:r>
        </a:p>
      </xdr:txBody>
    </xdr:sp>
    <xdr:clientData/>
  </xdr:oneCellAnchor>
  <xdr:oneCellAnchor>
    <xdr:from>
      <xdr:col>6</xdr:col>
      <xdr:colOff>83520</xdr:colOff>
      <xdr:row>4</xdr:row>
      <xdr:rowOff>164092</xdr:rowOff>
    </xdr:from>
    <xdr:ext cx="488014" cy="102309"/>
    <xdr:sp macro="" textlink="">
      <xdr:nvSpPr>
        <xdr:cNvPr id="6" name="テキスト ボックス 5">
          <a:extLst>
            <a:ext uri="{FF2B5EF4-FFF2-40B4-BE49-F238E27FC236}">
              <a16:creationId xmlns:a16="http://schemas.microsoft.com/office/drawing/2014/main" id="{80151668-7E1B-424E-8F6C-175CF50E2B98}"/>
            </a:ext>
          </a:extLst>
        </xdr:cNvPr>
        <xdr:cNvSpPr txBox="1"/>
      </xdr:nvSpPr>
      <xdr:spPr>
        <a:xfrm>
          <a:off x="3750645" y="887992"/>
          <a:ext cx="488014" cy="102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l"/>
          <a:r>
            <a:rPr kumimoji="1" lang="ja-JP" altLang="en-US" sz="700" b="1">
              <a:solidFill>
                <a:schemeClr val="accent2"/>
              </a:solidFill>
              <a:effectLst>
                <a:glow rad="152400">
                  <a:schemeClr val="bg1"/>
                </a:glow>
              </a:effectLst>
            </a:rPr>
            <a:t>宇城地域</a:t>
          </a:r>
        </a:p>
      </xdr:txBody>
    </xdr:sp>
    <xdr:clientData/>
  </xdr:oneCellAnchor>
  <xdr:oneCellAnchor>
    <xdr:from>
      <xdr:col>6</xdr:col>
      <xdr:colOff>83520</xdr:colOff>
      <xdr:row>5</xdr:row>
      <xdr:rowOff>124076</xdr:rowOff>
    </xdr:from>
    <xdr:ext cx="712627" cy="102309"/>
    <xdr:sp macro="" textlink="">
      <xdr:nvSpPr>
        <xdr:cNvPr id="7" name="テキスト ボックス 6">
          <a:extLst>
            <a:ext uri="{FF2B5EF4-FFF2-40B4-BE49-F238E27FC236}">
              <a16:creationId xmlns:a16="http://schemas.microsoft.com/office/drawing/2014/main" id="{089493AD-F917-4FFD-95B4-CC2879409AA4}"/>
            </a:ext>
          </a:extLst>
        </xdr:cNvPr>
        <xdr:cNvSpPr txBox="1"/>
      </xdr:nvSpPr>
      <xdr:spPr>
        <a:xfrm>
          <a:off x="3750645" y="1028951"/>
          <a:ext cx="712627" cy="102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l"/>
          <a:r>
            <a:rPr kumimoji="1" lang="ja-JP" altLang="en-US" sz="700" b="1">
              <a:solidFill>
                <a:schemeClr val="accent2"/>
              </a:solidFill>
              <a:effectLst>
                <a:glow rad="152400">
                  <a:schemeClr val="bg1"/>
                </a:glow>
              </a:effectLst>
            </a:rPr>
            <a:t>水俣・芦北地域</a:t>
          </a:r>
        </a:p>
      </xdr:txBody>
    </xdr:sp>
    <xdr:clientData/>
  </xdr:oneCellAnchor>
  <xdr:oneCellAnchor>
    <xdr:from>
      <xdr:col>6</xdr:col>
      <xdr:colOff>73995</xdr:colOff>
      <xdr:row>6</xdr:row>
      <xdr:rowOff>83046</xdr:rowOff>
    </xdr:from>
    <xdr:ext cx="712627" cy="102309"/>
    <xdr:sp macro="" textlink="">
      <xdr:nvSpPr>
        <xdr:cNvPr id="8" name="テキスト ボックス 7">
          <a:extLst>
            <a:ext uri="{FF2B5EF4-FFF2-40B4-BE49-F238E27FC236}">
              <a16:creationId xmlns:a16="http://schemas.microsoft.com/office/drawing/2014/main" id="{C425D800-195A-42BC-9561-11D7F34BAF5F}"/>
            </a:ext>
          </a:extLst>
        </xdr:cNvPr>
        <xdr:cNvSpPr txBox="1"/>
      </xdr:nvSpPr>
      <xdr:spPr>
        <a:xfrm>
          <a:off x="3741120" y="1168896"/>
          <a:ext cx="712627" cy="102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l"/>
          <a:r>
            <a:rPr kumimoji="1" lang="ja-JP" altLang="en-US" sz="700" b="1">
              <a:solidFill>
                <a:schemeClr val="accent2"/>
              </a:solidFill>
              <a:effectLst>
                <a:glow rad="152400">
                  <a:schemeClr val="bg1"/>
                </a:glow>
              </a:effectLst>
            </a:rPr>
            <a:t>人吉・球磨地域</a:t>
          </a:r>
        </a:p>
      </xdr:txBody>
    </xdr:sp>
    <xdr:clientData/>
  </xdr:oneCellAnchor>
  <xdr:oneCellAnchor>
    <xdr:from>
      <xdr:col>7</xdr:col>
      <xdr:colOff>654391</xdr:colOff>
      <xdr:row>9</xdr:row>
      <xdr:rowOff>87340</xdr:rowOff>
    </xdr:from>
    <xdr:ext cx="543995" cy="209032"/>
    <xdr:sp macro="" textlink="">
      <xdr:nvSpPr>
        <xdr:cNvPr id="9" name="テキスト ボックス 8">
          <a:extLst>
            <a:ext uri="{FF2B5EF4-FFF2-40B4-BE49-F238E27FC236}">
              <a16:creationId xmlns:a16="http://schemas.microsoft.com/office/drawing/2014/main" id="{189D7412-90E6-46B6-AC76-33C631419C3C}"/>
            </a:ext>
          </a:extLst>
        </xdr:cNvPr>
        <xdr:cNvSpPr txBox="1"/>
      </xdr:nvSpPr>
      <xdr:spPr>
        <a:xfrm>
          <a:off x="5007316" y="1716115"/>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八代地域</a:t>
          </a:r>
        </a:p>
      </xdr:txBody>
    </xdr:sp>
    <xdr:clientData/>
  </xdr:oneCellAnchor>
  <xdr:oneCellAnchor>
    <xdr:from>
      <xdr:col>7</xdr:col>
      <xdr:colOff>654391</xdr:colOff>
      <xdr:row>10</xdr:row>
      <xdr:rowOff>56136</xdr:rowOff>
    </xdr:from>
    <xdr:ext cx="543995" cy="209032"/>
    <xdr:sp macro="" textlink="">
      <xdr:nvSpPr>
        <xdr:cNvPr id="10" name="テキスト ボックス 9">
          <a:extLst>
            <a:ext uri="{FF2B5EF4-FFF2-40B4-BE49-F238E27FC236}">
              <a16:creationId xmlns:a16="http://schemas.microsoft.com/office/drawing/2014/main" id="{0C087ED3-D4D5-4150-BA85-CE20A2BE489F}"/>
            </a:ext>
          </a:extLst>
        </xdr:cNvPr>
        <xdr:cNvSpPr txBox="1"/>
      </xdr:nvSpPr>
      <xdr:spPr>
        <a:xfrm>
          <a:off x="5007316" y="1865886"/>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菊池地域</a:t>
          </a:r>
        </a:p>
      </xdr:txBody>
    </xdr:sp>
    <xdr:clientData/>
  </xdr:oneCellAnchor>
  <xdr:oneCellAnchor>
    <xdr:from>
      <xdr:col>7</xdr:col>
      <xdr:colOff>654391</xdr:colOff>
      <xdr:row>11</xdr:row>
      <xdr:rowOff>19035</xdr:rowOff>
    </xdr:from>
    <xdr:ext cx="768608" cy="209032"/>
    <xdr:sp macro="" textlink="">
      <xdr:nvSpPr>
        <xdr:cNvPr id="11" name="テキスト ボックス 10">
          <a:extLst>
            <a:ext uri="{FF2B5EF4-FFF2-40B4-BE49-F238E27FC236}">
              <a16:creationId xmlns:a16="http://schemas.microsoft.com/office/drawing/2014/main" id="{428829E1-91C7-4A90-B7BB-F34793658972}"/>
            </a:ext>
          </a:extLst>
        </xdr:cNvPr>
        <xdr:cNvSpPr txBox="1"/>
      </xdr:nvSpPr>
      <xdr:spPr>
        <a:xfrm>
          <a:off x="5007316" y="2009760"/>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荒尾・玉名地域</a:t>
          </a:r>
        </a:p>
      </xdr:txBody>
    </xdr:sp>
    <xdr:clientData/>
  </xdr:oneCellAnchor>
  <xdr:oneCellAnchor>
    <xdr:from>
      <xdr:col>7</xdr:col>
      <xdr:colOff>654391</xdr:colOff>
      <xdr:row>11</xdr:row>
      <xdr:rowOff>131612</xdr:rowOff>
    </xdr:from>
    <xdr:ext cx="454163" cy="209032"/>
    <xdr:sp macro="" textlink="">
      <xdr:nvSpPr>
        <xdr:cNvPr id="12" name="テキスト ボックス 11">
          <a:extLst>
            <a:ext uri="{FF2B5EF4-FFF2-40B4-BE49-F238E27FC236}">
              <a16:creationId xmlns:a16="http://schemas.microsoft.com/office/drawing/2014/main" id="{215BBD48-DFB7-4A7F-99E9-2E7EF995711F}"/>
            </a:ext>
          </a:extLst>
        </xdr:cNvPr>
        <xdr:cNvSpPr txBox="1"/>
      </xdr:nvSpPr>
      <xdr:spPr>
        <a:xfrm>
          <a:off x="5007316" y="2122337"/>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山鹿市</a:t>
          </a:r>
        </a:p>
      </xdr:txBody>
    </xdr:sp>
    <xdr:clientData/>
  </xdr:oneCellAnchor>
  <xdr:oneCellAnchor>
    <xdr:from>
      <xdr:col>7</xdr:col>
      <xdr:colOff>654391</xdr:colOff>
      <xdr:row>13</xdr:row>
      <xdr:rowOff>121306</xdr:rowOff>
    </xdr:from>
    <xdr:ext cx="543995" cy="209032"/>
    <xdr:sp macro="" textlink="">
      <xdr:nvSpPr>
        <xdr:cNvPr id="13" name="テキスト ボックス 12">
          <a:extLst>
            <a:ext uri="{FF2B5EF4-FFF2-40B4-BE49-F238E27FC236}">
              <a16:creationId xmlns:a16="http://schemas.microsoft.com/office/drawing/2014/main" id="{F5A96E7E-3B9A-445C-AA10-0E90E8798EE3}"/>
            </a:ext>
          </a:extLst>
        </xdr:cNvPr>
        <xdr:cNvSpPr txBox="1"/>
      </xdr:nvSpPr>
      <xdr:spPr>
        <a:xfrm>
          <a:off x="5007316" y="2473981"/>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阿蘇地域</a:t>
          </a:r>
        </a:p>
      </xdr:txBody>
    </xdr:sp>
    <xdr:clientData/>
  </xdr:oneCellAnchor>
  <xdr:oneCellAnchor>
    <xdr:from>
      <xdr:col>7</xdr:col>
      <xdr:colOff>657566</xdr:colOff>
      <xdr:row>16</xdr:row>
      <xdr:rowOff>99685</xdr:rowOff>
    </xdr:from>
    <xdr:ext cx="454163" cy="209032"/>
    <xdr:sp macro="" textlink="">
      <xdr:nvSpPr>
        <xdr:cNvPr id="14" name="テキスト ボックス 13">
          <a:extLst>
            <a:ext uri="{FF2B5EF4-FFF2-40B4-BE49-F238E27FC236}">
              <a16:creationId xmlns:a16="http://schemas.microsoft.com/office/drawing/2014/main" id="{3AE2216C-5E77-421B-B1F1-6C694389490E}"/>
            </a:ext>
          </a:extLst>
        </xdr:cNvPr>
        <xdr:cNvSpPr txBox="1"/>
      </xdr:nvSpPr>
      <xdr:spPr>
        <a:xfrm>
          <a:off x="5010491" y="2995285"/>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熊本市</a:t>
          </a:r>
        </a:p>
      </xdr:txBody>
    </xdr:sp>
    <xdr:clientData/>
  </xdr:oneCellAnchor>
  <xdr:oneCellAnchor>
    <xdr:from>
      <xdr:col>6</xdr:col>
      <xdr:colOff>255190</xdr:colOff>
      <xdr:row>41</xdr:row>
      <xdr:rowOff>131366</xdr:rowOff>
    </xdr:from>
    <xdr:ext cx="1129220" cy="225703"/>
    <xdr:sp macro="" textlink="">
      <xdr:nvSpPr>
        <xdr:cNvPr id="15" name="テキスト ボックス 14">
          <a:extLst>
            <a:ext uri="{FF2B5EF4-FFF2-40B4-BE49-F238E27FC236}">
              <a16:creationId xmlns:a16="http://schemas.microsoft.com/office/drawing/2014/main" id="{E673A135-430B-4301-90CD-B382085ED3DE}"/>
            </a:ext>
          </a:extLst>
        </xdr:cNvPr>
        <xdr:cNvSpPr txBox="1"/>
      </xdr:nvSpPr>
      <xdr:spPr>
        <a:xfrm>
          <a:off x="3922315" y="7551341"/>
          <a:ext cx="1129220"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平成３１年（令和元年）</a:t>
          </a:r>
          <a:endParaRPr kumimoji="1" lang="en-US" altLang="ja-JP" sz="800" b="1">
            <a:solidFill>
              <a:schemeClr val="accent1">
                <a:lumMod val="75000"/>
              </a:schemeClr>
            </a:solidFill>
            <a:effectLst>
              <a:glow rad="152400">
                <a:schemeClr val="bg1"/>
              </a:glow>
            </a:effectLst>
          </a:endParaRPr>
        </a:p>
      </xdr:txBody>
    </xdr:sp>
    <xdr:clientData/>
  </xdr:oneCellAnchor>
  <xdr:oneCellAnchor>
    <xdr:from>
      <xdr:col>4</xdr:col>
      <xdr:colOff>257572</xdr:colOff>
      <xdr:row>36</xdr:row>
      <xdr:rowOff>795</xdr:rowOff>
    </xdr:from>
    <xdr:ext cx="666529" cy="225703"/>
    <xdr:sp macro="" textlink="">
      <xdr:nvSpPr>
        <xdr:cNvPr id="16" name="テキスト ボックス 15">
          <a:extLst>
            <a:ext uri="{FF2B5EF4-FFF2-40B4-BE49-F238E27FC236}">
              <a16:creationId xmlns:a16="http://schemas.microsoft.com/office/drawing/2014/main" id="{70607AA0-8AB5-425D-8A7D-7E859D4D2673}"/>
            </a:ext>
          </a:extLst>
        </xdr:cNvPr>
        <xdr:cNvSpPr txBox="1"/>
      </xdr:nvSpPr>
      <xdr:spPr>
        <a:xfrm>
          <a:off x="2553097" y="6515895"/>
          <a:ext cx="666529"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tx1">
                  <a:lumMod val="50000"/>
                  <a:lumOff val="50000"/>
                </a:schemeClr>
              </a:solidFill>
              <a:effectLst>
                <a:glow rad="152400">
                  <a:schemeClr val="bg1"/>
                </a:glow>
              </a:effectLst>
            </a:rPr>
            <a:t>平成</a:t>
          </a:r>
          <a:r>
            <a:rPr kumimoji="1" lang="en-US" altLang="ja-JP" sz="800" b="1">
              <a:solidFill>
                <a:schemeClr val="tx1">
                  <a:lumMod val="50000"/>
                  <a:lumOff val="50000"/>
                </a:schemeClr>
              </a:solidFill>
              <a:effectLst>
                <a:glow rad="152400">
                  <a:schemeClr val="bg1"/>
                </a:glow>
              </a:effectLst>
            </a:rPr>
            <a:t>30</a:t>
          </a:r>
          <a:r>
            <a:rPr kumimoji="1" lang="ja-JP" altLang="en-US" sz="800" b="1">
              <a:solidFill>
                <a:schemeClr val="tx1">
                  <a:lumMod val="50000"/>
                  <a:lumOff val="50000"/>
                </a:schemeClr>
              </a:solidFill>
              <a:effectLst>
                <a:glow rad="152400">
                  <a:schemeClr val="bg1"/>
                </a:glow>
              </a:effectLst>
            </a:rPr>
            <a:t>年 </a:t>
          </a:r>
        </a:p>
      </xdr:txBody>
    </xdr:sp>
    <xdr:clientData/>
  </xdr:oneCellAnchor>
  <xdr:twoCellAnchor>
    <xdr:from>
      <xdr:col>6</xdr:col>
      <xdr:colOff>0</xdr:colOff>
      <xdr:row>4</xdr:row>
      <xdr:rowOff>50010</xdr:rowOff>
    </xdr:from>
    <xdr:to>
      <xdr:col>6</xdr:col>
      <xdr:colOff>80345</xdr:colOff>
      <xdr:row>4</xdr:row>
      <xdr:rowOff>144517</xdr:rowOff>
    </xdr:to>
    <xdr:cxnSp macro="">
      <xdr:nvCxnSpPr>
        <xdr:cNvPr id="17" name="直線コネクタ 16">
          <a:extLst>
            <a:ext uri="{FF2B5EF4-FFF2-40B4-BE49-F238E27FC236}">
              <a16:creationId xmlns:a16="http://schemas.microsoft.com/office/drawing/2014/main" id="{6F33563D-EC2E-489D-ABEE-96A76EA55F60}"/>
            </a:ext>
          </a:extLst>
        </xdr:cNvPr>
        <xdr:cNvCxnSpPr>
          <a:stCxn id="4" idx="1"/>
        </xdr:cNvCxnSpPr>
      </xdr:nvCxnSpPr>
      <xdr:spPr>
        <a:xfrm flipH="1">
          <a:off x="3667125" y="773910"/>
          <a:ext cx="80345" cy="94507"/>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8618</xdr:colOff>
      <xdr:row>5</xdr:row>
      <xdr:rowOff>38808</xdr:rowOff>
    </xdr:from>
    <xdr:to>
      <xdr:col>6</xdr:col>
      <xdr:colOff>83520</xdr:colOff>
      <xdr:row>5</xdr:row>
      <xdr:rowOff>45811</xdr:rowOff>
    </xdr:to>
    <xdr:cxnSp macro="">
      <xdr:nvCxnSpPr>
        <xdr:cNvPr id="18" name="直線コネクタ 17">
          <a:extLst>
            <a:ext uri="{FF2B5EF4-FFF2-40B4-BE49-F238E27FC236}">
              <a16:creationId xmlns:a16="http://schemas.microsoft.com/office/drawing/2014/main" id="{481D7ABA-92E6-4DCD-927E-1840373232E4}"/>
            </a:ext>
          </a:extLst>
        </xdr:cNvPr>
        <xdr:cNvCxnSpPr>
          <a:stCxn id="6" idx="1"/>
        </xdr:cNvCxnSpPr>
      </xdr:nvCxnSpPr>
      <xdr:spPr>
        <a:xfrm flipH="1">
          <a:off x="3675743" y="943683"/>
          <a:ext cx="74902" cy="7003"/>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677182</xdr:colOff>
      <xdr:row>5</xdr:row>
      <xdr:rowOff>102054</xdr:rowOff>
    </xdr:from>
    <xdr:to>
      <xdr:col>6</xdr:col>
      <xdr:colOff>83520</xdr:colOff>
      <xdr:row>5</xdr:row>
      <xdr:rowOff>172056</xdr:rowOff>
    </xdr:to>
    <xdr:cxnSp macro="">
      <xdr:nvCxnSpPr>
        <xdr:cNvPr id="19" name="直線コネクタ 18">
          <a:extLst>
            <a:ext uri="{FF2B5EF4-FFF2-40B4-BE49-F238E27FC236}">
              <a16:creationId xmlns:a16="http://schemas.microsoft.com/office/drawing/2014/main" id="{E6842D57-C350-4051-8BE3-027696AD33E8}"/>
            </a:ext>
          </a:extLst>
        </xdr:cNvPr>
        <xdr:cNvCxnSpPr>
          <a:stCxn id="7" idx="1"/>
        </xdr:cNvCxnSpPr>
      </xdr:nvCxnSpPr>
      <xdr:spPr>
        <a:xfrm flipH="1" flipV="1">
          <a:off x="3658507" y="1006929"/>
          <a:ext cx="92138" cy="7000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667657</xdr:colOff>
      <xdr:row>6</xdr:row>
      <xdr:rowOff>19958</xdr:rowOff>
    </xdr:from>
    <xdr:to>
      <xdr:col>6</xdr:col>
      <xdr:colOff>73995</xdr:colOff>
      <xdr:row>6</xdr:row>
      <xdr:rowOff>140551</xdr:rowOff>
    </xdr:to>
    <xdr:cxnSp macro="">
      <xdr:nvCxnSpPr>
        <xdr:cNvPr id="20" name="直線コネクタ 19">
          <a:extLst>
            <a:ext uri="{FF2B5EF4-FFF2-40B4-BE49-F238E27FC236}">
              <a16:creationId xmlns:a16="http://schemas.microsoft.com/office/drawing/2014/main" id="{A62DBCE2-456D-4D56-AB4F-FE0B1D016771}"/>
            </a:ext>
          </a:extLst>
        </xdr:cNvPr>
        <xdr:cNvCxnSpPr>
          <a:stCxn id="8" idx="1"/>
        </xdr:cNvCxnSpPr>
      </xdr:nvCxnSpPr>
      <xdr:spPr>
        <a:xfrm flipH="1" flipV="1">
          <a:off x="3648982" y="1105808"/>
          <a:ext cx="92138" cy="120593"/>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15</xdr:col>
      <xdr:colOff>1735</xdr:colOff>
      <xdr:row>3</xdr:row>
      <xdr:rowOff>15875</xdr:rowOff>
    </xdr:from>
    <xdr:ext cx="737856" cy="8356184"/>
    <xdr:sp macro="" textlink="">
      <xdr:nvSpPr>
        <xdr:cNvPr id="10" name="テキスト ボックス 9">
          <a:extLst>
            <a:ext uri="{FF2B5EF4-FFF2-40B4-BE49-F238E27FC236}">
              <a16:creationId xmlns:a16="http://schemas.microsoft.com/office/drawing/2014/main" id="{194BE111-D6BE-4792-9DF8-5C5BA0BAEA08}"/>
            </a:ext>
          </a:extLst>
        </xdr:cNvPr>
        <xdr:cNvSpPr txBox="1"/>
      </xdr:nvSpPr>
      <xdr:spPr>
        <a:xfrm rot="16200000">
          <a:off x="1358483" y="4362921"/>
          <a:ext cx="8356184" cy="737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28</a:t>
          </a:r>
          <a:r>
            <a:rPr kumimoji="1" lang="ja-JP" altLang="en-US" sz="800">
              <a:solidFill>
                <a:sysClr val="windowText" lastClr="000000"/>
              </a:solidFill>
              <a:latin typeface="+mn-ea"/>
              <a:ea typeface="+mn-ea"/>
            </a:rPr>
            <a:t>年までと単純比較はできない。</a:t>
          </a:r>
          <a:r>
            <a:rPr kumimoji="1" lang="en-US" altLang="ja-JP" sz="800">
              <a:solidFill>
                <a:sysClr val="windowText" lastClr="000000"/>
              </a:solidFill>
              <a:latin typeface="+mn-ea"/>
              <a:ea typeface="+mn-ea"/>
            </a:rPr>
            <a:t>	</a:t>
          </a:r>
        </a:p>
        <a:p>
          <a:r>
            <a:rPr kumimoji="1" lang="en-US" altLang="ja-JP" sz="800">
              <a:solidFill>
                <a:sysClr val="windowText" lastClr="000000"/>
              </a:solidFill>
              <a:latin typeface="+mn-ea"/>
              <a:ea typeface="+mn-ea"/>
            </a:rPr>
            <a:t>			</a:t>
          </a:r>
          <a:r>
            <a:rPr kumimoji="1" lang="en-US" altLang="ja-JP" sz="800" baseline="0">
              <a:solidFill>
                <a:sysClr val="windowText" lastClr="000000"/>
              </a:solidFill>
              <a:latin typeface="+mn-ea"/>
              <a:ea typeface="+mn-ea"/>
            </a:rPr>
            <a:t>     </a:t>
          </a:r>
          <a:r>
            <a:rPr kumimoji="1" lang="ja-JP" altLang="en-US" sz="800" baseline="0">
              <a:solidFill>
                <a:sysClr val="windowText" lastClr="000000"/>
              </a:solidFill>
              <a:latin typeface="+mn-ea"/>
              <a:ea typeface="+mn-ea"/>
            </a:rPr>
            <a:t>（本推計手法による平成</a:t>
          </a:r>
          <a:r>
            <a:rPr kumimoji="1" lang="en-US" altLang="ja-JP" sz="800" baseline="0">
              <a:solidFill>
                <a:sysClr val="windowText" lastClr="000000"/>
              </a:solidFill>
              <a:latin typeface="+mn-ea"/>
              <a:ea typeface="+mn-ea"/>
            </a:rPr>
            <a:t>29</a:t>
          </a:r>
          <a:r>
            <a:rPr kumimoji="1" lang="ja-JP" altLang="en-US" sz="800" baseline="0">
              <a:solidFill>
                <a:sysClr val="windowText" lastClr="000000"/>
              </a:solidFill>
              <a:latin typeface="+mn-ea"/>
              <a:ea typeface="+mn-ea"/>
            </a:rPr>
            <a:t>年の値を参考値として掲載している。）</a:t>
          </a:r>
          <a:endParaRPr kumimoji="1" lang="en-US" altLang="ja-JP" sz="800" baseline="0">
            <a:solidFill>
              <a:sysClr val="windowText" lastClr="000000"/>
            </a:solidFill>
            <a:latin typeface="+mn-ea"/>
            <a:ea typeface="+mn-ea"/>
          </a:endParaRPr>
        </a:p>
        <a:p>
          <a:r>
            <a:rPr kumimoji="1" lang="en-US" altLang="ja-JP" sz="800" baseline="0">
              <a:solidFill>
                <a:sysClr val="windowText" lastClr="000000"/>
              </a:solidFill>
              <a:latin typeface="+mn-ea"/>
              <a:ea typeface="+mn-ea"/>
            </a:rPr>
            <a:t>			     </a:t>
          </a:r>
          <a:r>
            <a:rPr kumimoji="1" lang="ja-JP" altLang="en-US" sz="800" baseline="0">
              <a:solidFill>
                <a:sysClr val="windowText" lastClr="000000"/>
              </a:solidFill>
              <a:latin typeface="+mn-ea"/>
              <a:ea typeface="+mn-ea"/>
            </a:rPr>
            <a:t>なお、</a:t>
          </a:r>
          <a:endParaRPr kumimoji="1" lang="ja-JP" altLang="en-US" sz="800">
            <a:solidFill>
              <a:sysClr val="windowText" lastClr="000000"/>
            </a:solidFill>
            <a:latin typeface="+mn-ea"/>
            <a:ea typeface="+mn-ea"/>
          </a:endParaRPr>
        </a:p>
      </xdr:txBody>
    </xdr:sp>
    <xdr:clientData/>
  </xdr:oneCellAnchor>
  <xdr:twoCellAnchor>
    <xdr:from>
      <xdr:col>18</xdr:col>
      <xdr:colOff>7072</xdr:colOff>
      <xdr:row>31</xdr:row>
      <xdr:rowOff>0</xdr:rowOff>
    </xdr:from>
    <xdr:to>
      <xdr:col>30</xdr:col>
      <xdr:colOff>86001</xdr:colOff>
      <xdr:row>56</xdr:row>
      <xdr:rowOff>158800</xdr:rowOff>
    </xdr:to>
    <xdr:grpSp>
      <xdr:nvGrpSpPr>
        <xdr:cNvPr id="9" name="グループ化 8">
          <a:extLst>
            <a:ext uri="{FF2B5EF4-FFF2-40B4-BE49-F238E27FC236}">
              <a16:creationId xmlns:a16="http://schemas.microsoft.com/office/drawing/2014/main" id="{E89EA2DD-C2BC-4E64-86AA-A9ED3499E717}"/>
            </a:ext>
          </a:extLst>
        </xdr:cNvPr>
        <xdr:cNvGrpSpPr/>
      </xdr:nvGrpSpPr>
      <xdr:grpSpPr>
        <a:xfrm>
          <a:off x="6596131" y="5558118"/>
          <a:ext cx="8617811" cy="4641153"/>
          <a:chOff x="6677025" y="5610225"/>
          <a:chExt cx="9345296" cy="4680000"/>
        </a:xfrm>
      </xdr:grpSpPr>
      <xdr:graphicFrame macro="">
        <xdr:nvGraphicFramePr>
          <xdr:cNvPr id="4" name="グラフ 1">
            <a:extLst>
              <a:ext uri="{FF2B5EF4-FFF2-40B4-BE49-F238E27FC236}">
                <a16:creationId xmlns:a16="http://schemas.microsoft.com/office/drawing/2014/main" id="{505F78CB-7D2B-45FE-A527-D9F254F9A5A2}"/>
              </a:ext>
            </a:extLst>
          </xdr:cNvPr>
          <xdr:cNvGraphicFramePr>
            <a:graphicFrameLocks/>
          </xdr:cNvGraphicFramePr>
        </xdr:nvGraphicFramePr>
        <xdr:xfrm>
          <a:off x="6677025" y="5610225"/>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直線コネクタ 7">
            <a:extLst>
              <a:ext uri="{FF2B5EF4-FFF2-40B4-BE49-F238E27FC236}">
                <a16:creationId xmlns:a16="http://schemas.microsoft.com/office/drawing/2014/main" id="{56A54A99-1FA8-46AB-BCEC-A1FAFCFC94FF}"/>
              </a:ext>
            </a:extLst>
          </xdr:cNvPr>
          <xdr:cNvCxnSpPr/>
        </xdr:nvCxnSpPr>
        <xdr:spPr>
          <a:xfrm>
            <a:off x="13150234" y="6075045"/>
            <a:ext cx="0" cy="399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4">
            <a:extLst>
              <a:ext uri="{FF2B5EF4-FFF2-40B4-BE49-F238E27FC236}">
                <a16:creationId xmlns:a16="http://schemas.microsoft.com/office/drawing/2014/main" id="{41ADFDB2-BECD-4282-B67A-3FAAA718ED54}"/>
              </a:ext>
            </a:extLst>
          </xdr:cNvPr>
          <xdr:cNvSpPr txBox="1"/>
        </xdr:nvSpPr>
        <xdr:spPr>
          <a:xfrm>
            <a:off x="15022369" y="7692552"/>
            <a:ext cx="70513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天草地域</a:t>
            </a:r>
          </a:p>
        </xdr:txBody>
      </xdr:sp>
      <xdr:sp macro="" textlink="">
        <xdr:nvSpPr>
          <xdr:cNvPr id="13" name="テキスト ボックス 8">
            <a:extLst>
              <a:ext uri="{FF2B5EF4-FFF2-40B4-BE49-F238E27FC236}">
                <a16:creationId xmlns:a16="http://schemas.microsoft.com/office/drawing/2014/main" id="{A4ADC886-4910-46C8-9199-BA4897A3A0DD}"/>
              </a:ext>
            </a:extLst>
          </xdr:cNvPr>
          <xdr:cNvSpPr txBox="1"/>
        </xdr:nvSpPr>
        <xdr:spPr>
          <a:xfrm>
            <a:off x="15031283" y="6933590"/>
            <a:ext cx="7498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八代地域</a:t>
            </a:r>
          </a:p>
        </xdr:txBody>
      </xdr:sp>
      <xdr:sp macro="" textlink="">
        <xdr:nvSpPr>
          <xdr:cNvPr id="14" name="テキスト ボックス 9">
            <a:extLst>
              <a:ext uri="{FF2B5EF4-FFF2-40B4-BE49-F238E27FC236}">
                <a16:creationId xmlns:a16="http://schemas.microsoft.com/office/drawing/2014/main" id="{61C82FD6-8EE7-4BDF-BB91-0B884F747B83}"/>
              </a:ext>
            </a:extLst>
          </xdr:cNvPr>
          <xdr:cNvSpPr txBox="1"/>
        </xdr:nvSpPr>
        <xdr:spPr>
          <a:xfrm>
            <a:off x="15031283" y="7130597"/>
            <a:ext cx="75874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菊池地域</a:t>
            </a:r>
          </a:p>
        </xdr:txBody>
      </xdr:sp>
      <xdr:sp macro="" textlink="">
        <xdr:nvSpPr>
          <xdr:cNvPr id="15" name="テキスト ボックス 10">
            <a:extLst>
              <a:ext uri="{FF2B5EF4-FFF2-40B4-BE49-F238E27FC236}">
                <a16:creationId xmlns:a16="http://schemas.microsoft.com/office/drawing/2014/main" id="{525AA171-4D8B-4188-896C-E7C79FBEBC9F}"/>
              </a:ext>
            </a:extLst>
          </xdr:cNvPr>
          <xdr:cNvSpPr txBox="1"/>
        </xdr:nvSpPr>
        <xdr:spPr>
          <a:xfrm>
            <a:off x="15045947" y="7379985"/>
            <a:ext cx="92849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荒尾・玉名地域</a:t>
            </a:r>
          </a:p>
        </xdr:txBody>
      </xdr:sp>
      <xdr:sp macro="" textlink="">
        <xdr:nvSpPr>
          <xdr:cNvPr id="16" name="テキスト ボックス 11">
            <a:extLst>
              <a:ext uri="{FF2B5EF4-FFF2-40B4-BE49-F238E27FC236}">
                <a16:creationId xmlns:a16="http://schemas.microsoft.com/office/drawing/2014/main" id="{AAEA7C63-FBB1-49CE-8BAA-1FE6C0FBECF9}"/>
              </a:ext>
            </a:extLst>
          </xdr:cNvPr>
          <xdr:cNvSpPr txBox="1"/>
        </xdr:nvSpPr>
        <xdr:spPr>
          <a:xfrm>
            <a:off x="15031304" y="7461113"/>
            <a:ext cx="615796" cy="339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山鹿市</a:t>
            </a:r>
          </a:p>
        </xdr:txBody>
      </xdr:sp>
      <xdr:sp macro="" textlink="">
        <xdr:nvSpPr>
          <xdr:cNvPr id="17" name="テキスト ボックス 12">
            <a:extLst>
              <a:ext uri="{FF2B5EF4-FFF2-40B4-BE49-F238E27FC236}">
                <a16:creationId xmlns:a16="http://schemas.microsoft.com/office/drawing/2014/main" id="{DE9DA02E-F15E-4ED5-821A-163AA26A6A59}"/>
              </a:ext>
            </a:extLst>
          </xdr:cNvPr>
          <xdr:cNvSpPr txBox="1"/>
        </xdr:nvSpPr>
        <xdr:spPr>
          <a:xfrm>
            <a:off x="15075975" y="8170247"/>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阿蘇地域</a:t>
            </a:r>
          </a:p>
        </xdr:txBody>
      </xdr:sp>
      <xdr:sp macro="" textlink="">
        <xdr:nvSpPr>
          <xdr:cNvPr id="18" name="テキスト ボックス 13">
            <a:extLst>
              <a:ext uri="{FF2B5EF4-FFF2-40B4-BE49-F238E27FC236}">
                <a16:creationId xmlns:a16="http://schemas.microsoft.com/office/drawing/2014/main" id="{DF3DBC19-7AF4-4832-A0FF-E447B6D8BD2E}"/>
              </a:ext>
            </a:extLst>
          </xdr:cNvPr>
          <xdr:cNvSpPr txBox="1"/>
        </xdr:nvSpPr>
        <xdr:spPr>
          <a:xfrm>
            <a:off x="15100277" y="9139191"/>
            <a:ext cx="535387"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熊本市</a:t>
            </a:r>
          </a:p>
        </xdr:txBody>
      </xdr:sp>
      <xdr:sp macro="" textlink="">
        <xdr:nvSpPr>
          <xdr:cNvPr id="19" name="テキスト ボックス 3">
            <a:extLst>
              <a:ext uri="{FF2B5EF4-FFF2-40B4-BE49-F238E27FC236}">
                <a16:creationId xmlns:a16="http://schemas.microsoft.com/office/drawing/2014/main" id="{BB608479-817B-466E-AA6C-C3F097994C29}"/>
              </a:ext>
            </a:extLst>
          </xdr:cNvPr>
          <xdr:cNvSpPr txBox="1"/>
        </xdr:nvSpPr>
        <xdr:spPr>
          <a:xfrm>
            <a:off x="15072403" y="6375712"/>
            <a:ext cx="753384"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上益城地域</a:t>
            </a:r>
          </a:p>
        </xdr:txBody>
      </xdr:sp>
      <xdr:sp macro="" textlink="">
        <xdr:nvSpPr>
          <xdr:cNvPr id="20" name="テキスト ボックス 5">
            <a:extLst>
              <a:ext uri="{FF2B5EF4-FFF2-40B4-BE49-F238E27FC236}">
                <a16:creationId xmlns:a16="http://schemas.microsoft.com/office/drawing/2014/main" id="{B529DBC3-39DD-4B3E-8B65-DBEFE7482C59}"/>
              </a:ext>
            </a:extLst>
          </xdr:cNvPr>
          <xdr:cNvSpPr txBox="1"/>
        </xdr:nvSpPr>
        <xdr:spPr>
          <a:xfrm>
            <a:off x="15081341" y="6501803"/>
            <a:ext cx="64660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宇城地域</a:t>
            </a:r>
          </a:p>
        </xdr:txBody>
      </xdr:sp>
      <xdr:sp macro="" textlink="">
        <xdr:nvSpPr>
          <xdr:cNvPr id="21" name="テキスト ボックス 6">
            <a:extLst>
              <a:ext uri="{FF2B5EF4-FFF2-40B4-BE49-F238E27FC236}">
                <a16:creationId xmlns:a16="http://schemas.microsoft.com/office/drawing/2014/main" id="{F1E1EFD4-F977-49A3-8DF7-245098FCB30B}"/>
              </a:ext>
            </a:extLst>
          </xdr:cNvPr>
          <xdr:cNvSpPr txBox="1"/>
        </xdr:nvSpPr>
        <xdr:spPr>
          <a:xfrm>
            <a:off x="15027710" y="6641184"/>
            <a:ext cx="9946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水俣・芦北地域</a:t>
            </a:r>
          </a:p>
        </xdr:txBody>
      </xdr:sp>
      <xdr:sp macro="" textlink="">
        <xdr:nvSpPr>
          <xdr:cNvPr id="22" name="テキスト ボックス 7">
            <a:extLst>
              <a:ext uri="{FF2B5EF4-FFF2-40B4-BE49-F238E27FC236}">
                <a16:creationId xmlns:a16="http://schemas.microsoft.com/office/drawing/2014/main" id="{9C1222A2-5B01-406F-95BA-5CD65329F47B}"/>
              </a:ext>
            </a:extLst>
          </xdr:cNvPr>
          <xdr:cNvSpPr txBox="1"/>
        </xdr:nvSpPr>
        <xdr:spPr>
          <a:xfrm>
            <a:off x="15045589" y="6773386"/>
            <a:ext cx="94100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人吉・球磨地域</a:t>
            </a:r>
          </a:p>
        </xdr:txBody>
      </xdr:sp>
      <xdr:cxnSp macro="">
        <xdr:nvCxnSpPr>
          <xdr:cNvPr id="23" name="直線コネクタ 22">
            <a:extLst>
              <a:ext uri="{FF2B5EF4-FFF2-40B4-BE49-F238E27FC236}">
                <a16:creationId xmlns:a16="http://schemas.microsoft.com/office/drawing/2014/main" id="{7E020EEC-FECA-4523-8B61-76DB55E9CFCE}"/>
              </a:ext>
            </a:extLst>
          </xdr:cNvPr>
          <xdr:cNvCxnSpPr/>
        </xdr:nvCxnSpPr>
        <xdr:spPr>
          <a:xfrm flipH="1">
            <a:off x="15106616" y="6514699"/>
            <a:ext cx="110225" cy="14066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EB8A5C91-E841-4915-AD89-7F545FB9E487}"/>
              </a:ext>
            </a:extLst>
          </xdr:cNvPr>
          <xdr:cNvCxnSpPr/>
        </xdr:nvCxnSpPr>
        <xdr:spPr>
          <a:xfrm flipH="1">
            <a:off x="15107220" y="6629266"/>
            <a:ext cx="103172" cy="60299"/>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矢印: 五方向 24">
            <a:extLst>
              <a:ext uri="{FF2B5EF4-FFF2-40B4-BE49-F238E27FC236}">
                <a16:creationId xmlns:a16="http://schemas.microsoft.com/office/drawing/2014/main" id="{BF5497F9-F51B-410F-B2F8-3AC5C2FBEB42}"/>
              </a:ext>
            </a:extLst>
          </xdr:cNvPr>
          <xdr:cNvSpPr/>
        </xdr:nvSpPr>
        <xdr:spPr>
          <a:xfrm>
            <a:off x="13145486" y="5713607"/>
            <a:ext cx="2127128" cy="36000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latin typeface="+mn-ea"/>
                <a:ea typeface="+mn-ea"/>
              </a:rPr>
              <a:t>宿泊旅行統計調査</a:t>
            </a:r>
            <a:endParaRPr kumimoji="1" lang="en-US" altLang="ja-JP" sz="900" b="1">
              <a:solidFill>
                <a:schemeClr val="bg1"/>
              </a:solidFill>
              <a:latin typeface="+mn-ea"/>
              <a:ea typeface="+mn-ea"/>
            </a:endParaRPr>
          </a:p>
        </xdr:txBody>
      </xdr:sp>
      <xdr:sp macro="" textlink="">
        <xdr:nvSpPr>
          <xdr:cNvPr id="26" name="矢印: 五方向 25">
            <a:extLst>
              <a:ext uri="{FF2B5EF4-FFF2-40B4-BE49-F238E27FC236}">
                <a16:creationId xmlns:a16="http://schemas.microsoft.com/office/drawing/2014/main" id="{B73155CA-A443-4E67-A18D-EE9FC729E46F}"/>
              </a:ext>
            </a:extLst>
          </xdr:cNvPr>
          <xdr:cNvSpPr/>
        </xdr:nvSpPr>
        <xdr:spPr>
          <a:xfrm>
            <a:off x="7429501" y="5715000"/>
            <a:ext cx="5698115"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a:t>
            </a:r>
          </a:p>
        </xdr:txBody>
      </xdr:sp>
    </xdr:grpSp>
    <xdr:clientData/>
  </xdr:twoCellAnchor>
  <xdr:twoCellAnchor>
    <xdr:from>
      <xdr:col>0</xdr:col>
      <xdr:colOff>22225</xdr:colOff>
      <xdr:row>41</xdr:row>
      <xdr:rowOff>50798</xdr:rowOff>
    </xdr:from>
    <xdr:to>
      <xdr:col>1</xdr:col>
      <xdr:colOff>3174</xdr:colOff>
      <xdr:row>50</xdr:row>
      <xdr:rowOff>93661</xdr:rowOff>
    </xdr:to>
    <xdr:sp macro="" textlink="">
      <xdr:nvSpPr>
        <xdr:cNvPr id="2" name="テキスト ボックス 1">
          <a:extLst>
            <a:ext uri="{FF2B5EF4-FFF2-40B4-BE49-F238E27FC236}">
              <a16:creationId xmlns:a16="http://schemas.microsoft.com/office/drawing/2014/main" id="{86EBF0D6-AC5E-4C9B-B81C-2348A8D6A1BF}"/>
            </a:ext>
          </a:extLst>
        </xdr:cNvPr>
        <xdr:cNvSpPr txBox="1"/>
      </xdr:nvSpPr>
      <xdr:spPr>
        <a:xfrm rot="16200000">
          <a:off x="-687388" y="8570911"/>
          <a:ext cx="1757363" cy="338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②　延べ宿泊者数推移</a:t>
          </a:r>
          <a:r>
            <a:rPr lang="ja-JP" altLang="en-US"/>
            <a:t> </a:t>
          </a:r>
          <a:endParaRPr kumimoji="1" lang="ja-JP" altLang="en-US" sz="1100"/>
        </a:p>
      </xdr:txBody>
    </xdr:sp>
    <xdr:clientData/>
  </xdr:twoCellAnchor>
  <xdr:twoCellAnchor editAs="oneCell">
    <xdr:from>
      <xdr:col>1</xdr:col>
      <xdr:colOff>35112</xdr:colOff>
      <xdr:row>0</xdr:row>
      <xdr:rowOff>76362</xdr:rowOff>
    </xdr:from>
    <xdr:to>
      <xdr:col>15</xdr:col>
      <xdr:colOff>52855</xdr:colOff>
      <xdr:row>49</xdr:row>
      <xdr:rowOff>161740</xdr:rowOff>
    </xdr:to>
    <xdr:pic>
      <xdr:nvPicPr>
        <xdr:cNvPr id="28" name="図 27">
          <a:extLst>
            <a:ext uri="{FF2B5EF4-FFF2-40B4-BE49-F238E27FC236}">
              <a16:creationId xmlns:a16="http://schemas.microsoft.com/office/drawing/2014/main" id="{1E7D0C5A-F698-40F7-9EA6-9BC08C7014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1634764" y="2093620"/>
          <a:ext cx="8870790" cy="4836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6</xdr:row>
      <xdr:rowOff>1</xdr:rowOff>
    </xdr:from>
    <xdr:to>
      <xdr:col>8</xdr:col>
      <xdr:colOff>0</xdr:colOff>
      <xdr:row>24</xdr:row>
      <xdr:rowOff>1</xdr:rowOff>
    </xdr:to>
    <xdr:graphicFrame macro="">
      <xdr:nvGraphicFramePr>
        <xdr:cNvPr id="2" name="グラフ 1">
          <a:extLst>
            <a:ext uri="{FF2B5EF4-FFF2-40B4-BE49-F238E27FC236}">
              <a16:creationId xmlns:a16="http://schemas.microsoft.com/office/drawing/2014/main" id="{5BD5F8A6-FF6C-4BEB-814B-1A69686FC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1</xdr:rowOff>
    </xdr:from>
    <xdr:to>
      <xdr:col>8</xdr:col>
      <xdr:colOff>0</xdr:colOff>
      <xdr:row>49</xdr:row>
      <xdr:rowOff>1</xdr:rowOff>
    </xdr:to>
    <xdr:graphicFrame macro="">
      <xdr:nvGraphicFramePr>
        <xdr:cNvPr id="5" name="グラフ 4">
          <a:extLst>
            <a:ext uri="{FF2B5EF4-FFF2-40B4-BE49-F238E27FC236}">
              <a16:creationId xmlns:a16="http://schemas.microsoft.com/office/drawing/2014/main" id="{CEFA9472-0BDA-4AC2-8508-AD0603E4A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495300</xdr:colOff>
      <xdr:row>45</xdr:row>
      <xdr:rowOff>19050</xdr:rowOff>
    </xdr:from>
    <xdr:to>
      <xdr:col>7</xdr:col>
      <xdr:colOff>542925</xdr:colOff>
      <xdr:row>50</xdr:row>
      <xdr:rowOff>9525</xdr:rowOff>
    </xdr:to>
    <xdr:pic>
      <xdr:nvPicPr>
        <xdr:cNvPr id="2" name="図 1">
          <a:extLst>
            <a:ext uri="{FF2B5EF4-FFF2-40B4-BE49-F238E27FC236}">
              <a16:creationId xmlns:a16="http://schemas.microsoft.com/office/drawing/2014/main" id="{D4142909-88FF-4434-8B61-0973410E75D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3924300" y="8162925"/>
          <a:ext cx="14192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31</xdr:row>
      <xdr:rowOff>1</xdr:rowOff>
    </xdr:from>
    <xdr:to>
      <xdr:col>8</xdr:col>
      <xdr:colOff>0</xdr:colOff>
      <xdr:row>49</xdr:row>
      <xdr:rowOff>1</xdr:rowOff>
    </xdr:to>
    <xdr:graphicFrame macro="">
      <xdr:nvGraphicFramePr>
        <xdr:cNvPr id="3" name="グラフ 2">
          <a:extLst>
            <a:ext uri="{FF2B5EF4-FFF2-40B4-BE49-F238E27FC236}">
              <a16:creationId xmlns:a16="http://schemas.microsoft.com/office/drawing/2014/main" id="{87261436-EC6D-441D-A10C-1175A7E19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95250</xdr:rowOff>
    </xdr:from>
    <xdr:to>
      <xdr:col>9</xdr:col>
      <xdr:colOff>0</xdr:colOff>
      <xdr:row>36</xdr:row>
      <xdr:rowOff>152400</xdr:rowOff>
    </xdr:to>
    <xdr:graphicFrame macro="">
      <xdr:nvGraphicFramePr>
        <xdr:cNvPr id="2" name="グラフ 1">
          <a:extLst>
            <a:ext uri="{FF2B5EF4-FFF2-40B4-BE49-F238E27FC236}">
              <a16:creationId xmlns:a16="http://schemas.microsoft.com/office/drawing/2014/main" id="{AE6E2883-15F5-49F6-89B9-36B1F2C0A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568325</xdr:colOff>
      <xdr:row>10</xdr:row>
      <xdr:rowOff>0</xdr:rowOff>
    </xdr:from>
    <xdr:to>
      <xdr:col>8</xdr:col>
      <xdr:colOff>19050</xdr:colOff>
      <xdr:row>31</xdr:row>
      <xdr:rowOff>95250</xdr:rowOff>
    </xdr:to>
    <xdr:graphicFrame macro="">
      <xdr:nvGraphicFramePr>
        <xdr:cNvPr id="11" name="グラフ 10">
          <a:extLst>
            <a:ext uri="{FF2B5EF4-FFF2-40B4-BE49-F238E27FC236}">
              <a16:creationId xmlns:a16="http://schemas.microsoft.com/office/drawing/2014/main" id="{503AADFB-BC04-4ACD-BC24-53B0A1E23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219685</xdr:colOff>
      <xdr:row>29</xdr:row>
      <xdr:rowOff>74484</xdr:rowOff>
    </xdr:from>
    <xdr:to>
      <xdr:col>15</xdr:col>
      <xdr:colOff>551841</xdr:colOff>
      <xdr:row>43</xdr:row>
      <xdr:rowOff>68391</xdr:rowOff>
    </xdr:to>
    <xdr:grpSp>
      <xdr:nvGrpSpPr>
        <xdr:cNvPr id="10" name="グループ化 9">
          <a:extLst>
            <a:ext uri="{FF2B5EF4-FFF2-40B4-BE49-F238E27FC236}">
              <a16:creationId xmlns:a16="http://schemas.microsoft.com/office/drawing/2014/main" id="{6AF73B2D-5C2B-45BD-9FB0-01B27E1319C3}"/>
            </a:ext>
          </a:extLst>
        </xdr:cNvPr>
        <xdr:cNvGrpSpPr/>
      </xdr:nvGrpSpPr>
      <xdr:grpSpPr>
        <a:xfrm>
          <a:off x="7776185" y="5138609"/>
          <a:ext cx="2522906" cy="2438657"/>
          <a:chOff x="1654785" y="2382709"/>
          <a:chExt cx="2538781" cy="2524382"/>
        </a:xfrm>
      </xdr:grpSpPr>
      <xdr:cxnSp macro="">
        <xdr:nvCxnSpPr>
          <xdr:cNvPr id="7" name="直線コネクタ 6">
            <a:extLst>
              <a:ext uri="{FF2B5EF4-FFF2-40B4-BE49-F238E27FC236}">
                <a16:creationId xmlns:a16="http://schemas.microsoft.com/office/drawing/2014/main" id="{825F6816-89FB-4A22-9362-7DC841B41D29}"/>
              </a:ext>
            </a:extLst>
          </xdr:cNvPr>
          <xdr:cNvCxnSpPr>
            <a:cxnSpLocks/>
          </xdr:cNvCxnSpPr>
        </xdr:nvCxnSpPr>
        <xdr:spPr>
          <a:xfrm>
            <a:off x="1654785" y="2382709"/>
            <a:ext cx="2538781" cy="2524382"/>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 name="直線コネクタ 8">
            <a:extLst>
              <a:ext uri="{FF2B5EF4-FFF2-40B4-BE49-F238E27FC236}">
                <a16:creationId xmlns:a16="http://schemas.microsoft.com/office/drawing/2014/main" id="{0C87437C-C29B-4792-9946-4B7641FD9BD3}"/>
              </a:ext>
            </a:extLst>
          </xdr:cNvPr>
          <xdr:cNvCxnSpPr>
            <a:cxnSpLocks/>
          </xdr:cNvCxnSpPr>
        </xdr:nvCxnSpPr>
        <xdr:spPr>
          <a:xfrm flipH="1">
            <a:off x="1654785" y="2382709"/>
            <a:ext cx="2538781" cy="2524382"/>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485775</xdr:colOff>
      <xdr:row>42</xdr:row>
      <xdr:rowOff>15875</xdr:rowOff>
    </xdr:from>
    <xdr:to>
      <xdr:col>7</xdr:col>
      <xdr:colOff>533400</xdr:colOff>
      <xdr:row>47</xdr:row>
      <xdr:rowOff>6350</xdr:rowOff>
    </xdr:to>
    <xdr:pic>
      <xdr:nvPicPr>
        <xdr:cNvPr id="2" name="図 1">
          <a:extLst>
            <a:ext uri="{FF2B5EF4-FFF2-40B4-BE49-F238E27FC236}">
              <a16:creationId xmlns:a16="http://schemas.microsoft.com/office/drawing/2014/main" id="{2EF40209-67F9-4792-BE15-AA7C99A387E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3914775" y="7616825"/>
          <a:ext cx="14192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3121</xdr:colOff>
      <xdr:row>14</xdr:row>
      <xdr:rowOff>29120</xdr:rowOff>
    </xdr:from>
    <xdr:ext cx="292388" cy="4106124"/>
    <xdr:sp macro="" textlink="">
      <xdr:nvSpPr>
        <xdr:cNvPr id="2" name="テキスト ボックス 1">
          <a:extLst>
            <a:ext uri="{FF2B5EF4-FFF2-40B4-BE49-F238E27FC236}">
              <a16:creationId xmlns:a16="http://schemas.microsoft.com/office/drawing/2014/main" id="{894D9ABB-4B6B-43B0-8514-348CFEDEC1BB}"/>
            </a:ext>
          </a:extLst>
        </xdr:cNvPr>
        <xdr:cNvSpPr txBox="1"/>
      </xdr:nvSpPr>
      <xdr:spPr>
        <a:xfrm rot="16200000">
          <a:off x="-1903747" y="4425188"/>
          <a:ext cx="4106124"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2</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別外国人宿泊者数推移</a:t>
          </a:r>
        </a:p>
      </xdr:txBody>
    </xdr:sp>
    <xdr:clientData/>
  </xdr:oneCellAnchor>
  <xdr:twoCellAnchor>
    <xdr:from>
      <xdr:col>17</xdr:col>
      <xdr:colOff>315713</xdr:colOff>
      <xdr:row>27</xdr:row>
      <xdr:rowOff>51955</xdr:rowOff>
    </xdr:from>
    <xdr:to>
      <xdr:col>29</xdr:col>
      <xdr:colOff>481924</xdr:colOff>
      <xdr:row>58</xdr:row>
      <xdr:rowOff>83319</xdr:rowOff>
    </xdr:to>
    <xdr:grpSp>
      <xdr:nvGrpSpPr>
        <xdr:cNvPr id="3" name="グループ化 2">
          <a:extLst>
            <a:ext uri="{FF2B5EF4-FFF2-40B4-BE49-F238E27FC236}">
              <a16:creationId xmlns:a16="http://schemas.microsoft.com/office/drawing/2014/main" id="{46720511-C726-4E77-81EC-674113D5CAB8}"/>
            </a:ext>
          </a:extLst>
        </xdr:cNvPr>
        <xdr:cNvGrpSpPr/>
      </xdr:nvGrpSpPr>
      <xdr:grpSpPr>
        <a:xfrm>
          <a:off x="6203895" y="4727864"/>
          <a:ext cx="8807984" cy="5400000"/>
          <a:chOff x="6677025" y="3117418"/>
          <a:chExt cx="9036297" cy="5160127"/>
        </a:xfrm>
      </xdr:grpSpPr>
      <xdr:graphicFrame macro="">
        <xdr:nvGraphicFramePr>
          <xdr:cNvPr id="4" name="グラフ 1">
            <a:extLst>
              <a:ext uri="{FF2B5EF4-FFF2-40B4-BE49-F238E27FC236}">
                <a16:creationId xmlns:a16="http://schemas.microsoft.com/office/drawing/2014/main" id="{2FA57AE3-D7BB-48B8-92C4-017449E3EE65}"/>
              </a:ext>
            </a:extLst>
          </xdr:cNvPr>
          <xdr:cNvGraphicFramePr>
            <a:graphicFrameLocks/>
          </xdr:cNvGraphicFramePr>
        </xdr:nvGraphicFramePr>
        <xdr:xfrm>
          <a:off x="6677025" y="3117418"/>
          <a:ext cx="8863959" cy="516012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99265559-5A5C-4E81-8435-303F636DCEA5}"/>
              </a:ext>
            </a:extLst>
          </xdr:cNvPr>
          <xdr:cNvSpPr txBox="1"/>
        </xdr:nvSpPr>
        <xdr:spPr>
          <a:xfrm>
            <a:off x="15130849" y="5838379"/>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香港</a:t>
            </a:r>
          </a:p>
        </xdr:txBody>
      </xdr:sp>
      <xdr:sp macro="" textlink="">
        <xdr:nvSpPr>
          <xdr:cNvPr id="6" name="テキスト ボックス 5">
            <a:extLst>
              <a:ext uri="{FF2B5EF4-FFF2-40B4-BE49-F238E27FC236}">
                <a16:creationId xmlns:a16="http://schemas.microsoft.com/office/drawing/2014/main" id="{952E3E49-C7BC-4029-99F1-424DAE2BEF2C}"/>
              </a:ext>
            </a:extLst>
          </xdr:cNvPr>
          <xdr:cNvSpPr txBox="1"/>
        </xdr:nvSpPr>
        <xdr:spPr>
          <a:xfrm>
            <a:off x="15149892" y="7238082"/>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7" name="テキスト ボックス 6">
            <a:extLst>
              <a:ext uri="{FF2B5EF4-FFF2-40B4-BE49-F238E27FC236}">
                <a16:creationId xmlns:a16="http://schemas.microsoft.com/office/drawing/2014/main" id="{57040285-E174-4E43-8E2A-F1FEAB06BD08}"/>
              </a:ext>
            </a:extLst>
          </xdr:cNvPr>
          <xdr:cNvSpPr txBox="1"/>
        </xdr:nvSpPr>
        <xdr:spPr>
          <a:xfrm>
            <a:off x="15130831" y="5190243"/>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台湾</a:t>
            </a:r>
          </a:p>
        </xdr:txBody>
      </xdr:sp>
      <xdr:sp macro="" textlink="">
        <xdr:nvSpPr>
          <xdr:cNvPr id="8" name="テキスト ボックス 7">
            <a:extLst>
              <a:ext uri="{FF2B5EF4-FFF2-40B4-BE49-F238E27FC236}">
                <a16:creationId xmlns:a16="http://schemas.microsoft.com/office/drawing/2014/main" id="{0A5E2611-8A8D-40DD-9AD6-5B5B132A153B}"/>
              </a:ext>
            </a:extLst>
          </xdr:cNvPr>
          <xdr:cNvSpPr txBox="1"/>
        </xdr:nvSpPr>
        <xdr:spPr>
          <a:xfrm>
            <a:off x="15130831" y="6364984"/>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9" name="テキスト ボックス 8">
            <a:extLst>
              <a:ext uri="{FF2B5EF4-FFF2-40B4-BE49-F238E27FC236}">
                <a16:creationId xmlns:a16="http://schemas.microsoft.com/office/drawing/2014/main" id="{784053B4-D957-4FDF-925A-1F36A6EB9AEA}"/>
              </a:ext>
            </a:extLst>
          </xdr:cNvPr>
          <xdr:cNvSpPr txBox="1"/>
        </xdr:nvSpPr>
        <xdr:spPr>
          <a:xfrm>
            <a:off x="15130850" y="4655963"/>
            <a:ext cx="53110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2"/>
                </a:solidFill>
                <a:effectLst>
                  <a:glow rad="152400">
                    <a:schemeClr val="bg1"/>
                  </a:glow>
                </a:effectLst>
              </a:rPr>
              <a:t>欧米豪</a:t>
            </a:r>
          </a:p>
        </xdr:txBody>
      </xdr:sp>
      <xdr:sp macro="" textlink="">
        <xdr:nvSpPr>
          <xdr:cNvPr id="10" name="テキスト ボックス 9">
            <a:extLst>
              <a:ext uri="{FF2B5EF4-FFF2-40B4-BE49-F238E27FC236}">
                <a16:creationId xmlns:a16="http://schemas.microsoft.com/office/drawing/2014/main" id="{1F7EEFB0-AE55-479E-9384-EF0B95248F5E}"/>
              </a:ext>
            </a:extLst>
          </xdr:cNvPr>
          <xdr:cNvSpPr txBox="1"/>
        </xdr:nvSpPr>
        <xdr:spPr>
          <a:xfrm>
            <a:off x="15104822" y="4381797"/>
            <a:ext cx="608500"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他アジア</a:t>
            </a:r>
          </a:p>
        </xdr:txBody>
      </xdr:sp>
      <xdr:sp macro="" textlink="">
        <xdr:nvSpPr>
          <xdr:cNvPr id="11" name="テキスト ボックス 10">
            <a:extLst>
              <a:ext uri="{FF2B5EF4-FFF2-40B4-BE49-F238E27FC236}">
                <a16:creationId xmlns:a16="http://schemas.microsoft.com/office/drawing/2014/main" id="{568F6320-E553-40A6-B251-66A5D186117F}"/>
              </a:ext>
            </a:extLst>
          </xdr:cNvPr>
          <xdr:cNvSpPr txBox="1"/>
        </xdr:nvSpPr>
        <xdr:spPr>
          <a:xfrm>
            <a:off x="15095307" y="4137440"/>
            <a:ext cx="518412"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その他</a:t>
            </a:r>
          </a:p>
        </xdr:txBody>
      </xdr:sp>
      <xdr:cxnSp macro="">
        <xdr:nvCxnSpPr>
          <xdr:cNvPr id="12" name="直線コネクタ 11">
            <a:extLst>
              <a:ext uri="{FF2B5EF4-FFF2-40B4-BE49-F238E27FC236}">
                <a16:creationId xmlns:a16="http://schemas.microsoft.com/office/drawing/2014/main" id="{3CD73B45-E262-4DD7-A99D-4D4C3FE0CD48}"/>
              </a:ext>
            </a:extLst>
          </xdr:cNvPr>
          <xdr:cNvCxnSpPr/>
        </xdr:nvCxnSpPr>
        <xdr:spPr>
          <a:xfrm>
            <a:off x="13610401" y="3429000"/>
            <a:ext cx="0" cy="4610769"/>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15</xdr:col>
      <xdr:colOff>2871</xdr:colOff>
      <xdr:row>0</xdr:row>
      <xdr:rowOff>19050</xdr:rowOff>
    </xdr:from>
    <xdr:ext cx="759182" cy="9202006"/>
    <xdr:sp macro="" textlink="">
      <xdr:nvSpPr>
        <xdr:cNvPr id="13" name="テキスト ボックス 12">
          <a:extLst>
            <a:ext uri="{FF2B5EF4-FFF2-40B4-BE49-F238E27FC236}">
              <a16:creationId xmlns:a16="http://schemas.microsoft.com/office/drawing/2014/main" id="{E8DF653F-2190-4E25-AC47-9C601AA130E1}"/>
            </a:ext>
          </a:extLst>
        </xdr:cNvPr>
        <xdr:cNvSpPr txBox="1"/>
      </xdr:nvSpPr>
      <xdr:spPr>
        <a:xfrm rot="16200000">
          <a:off x="1020209" y="4240462"/>
          <a:ext cx="9202006" cy="759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年以降までと平成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国籍 （出身地） 別は、１０人以上の従業者数の施設が調査対象であるため、国籍 （出身地） 別の計と “外国人延べ宿泊客数” は一致しない。</a:t>
          </a:r>
          <a:endParaRPr kumimoji="1" lang="en-US" altLang="ja-JP" sz="800">
            <a:solidFill>
              <a:sysClr val="windowText" lastClr="000000"/>
            </a:solidFill>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＊欧米豪 ・・・ アメリカ、カナダ、イギリス、ドイツ、フランス、ロシア、オーストラリア、イタリア、スペイン　＊他アジア ・・・ シンガポール、タイ、マレーシア、インド、インドネシア、ベトナム、フィリピン</a:t>
          </a:r>
          <a:endParaRPr lang="ja-JP" altLang="ja-JP" sz="800">
            <a:effectLst/>
          </a:endParaRPr>
        </a:p>
      </xdr:txBody>
    </xdr:sp>
    <xdr:clientData/>
  </xdr:oneCellAnchor>
  <xdr:twoCellAnchor editAs="oneCell">
    <xdr:from>
      <xdr:col>0</xdr:col>
      <xdr:colOff>300905</xdr:colOff>
      <xdr:row>0</xdr:row>
      <xdr:rowOff>86595</xdr:rowOff>
    </xdr:from>
    <xdr:to>
      <xdr:col>15</xdr:col>
      <xdr:colOff>179359</xdr:colOff>
      <xdr:row>50</xdr:row>
      <xdr:rowOff>148072</xdr:rowOff>
    </xdr:to>
    <xdr:pic>
      <xdr:nvPicPr>
        <xdr:cNvPr id="24" name="図 23">
          <a:extLst>
            <a:ext uri="{FF2B5EF4-FFF2-40B4-BE49-F238E27FC236}">
              <a16:creationId xmlns:a16="http://schemas.microsoft.com/office/drawing/2014/main" id="{B8604080-A47E-4365-BF54-ED679662E3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16200000">
          <a:off x="-1522424" y="1909924"/>
          <a:ext cx="8720568" cy="5073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3118</xdr:colOff>
      <xdr:row>13</xdr:row>
      <xdr:rowOff>133151</xdr:rowOff>
    </xdr:from>
    <xdr:ext cx="292388" cy="4260012"/>
    <xdr:sp macro="" textlink="">
      <xdr:nvSpPr>
        <xdr:cNvPr id="2" name="テキスト ボックス 1">
          <a:extLst>
            <a:ext uri="{FF2B5EF4-FFF2-40B4-BE49-F238E27FC236}">
              <a16:creationId xmlns:a16="http://schemas.microsoft.com/office/drawing/2014/main" id="{0943EA6C-B6C0-47FA-99B1-565891D76A79}"/>
            </a:ext>
          </a:extLst>
        </xdr:cNvPr>
        <xdr:cNvSpPr txBox="1"/>
      </xdr:nvSpPr>
      <xdr:spPr>
        <a:xfrm rot="16200000">
          <a:off x="-1980694" y="4469638"/>
          <a:ext cx="426001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3</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別外国人宿泊者構成比推移</a:t>
          </a:r>
        </a:p>
      </xdr:txBody>
    </xdr:sp>
    <xdr:clientData/>
  </xdr:oneCellAnchor>
  <xdr:twoCellAnchor>
    <xdr:from>
      <xdr:col>17</xdr:col>
      <xdr:colOff>683201</xdr:colOff>
      <xdr:row>26</xdr:row>
      <xdr:rowOff>17319</xdr:rowOff>
    </xdr:from>
    <xdr:to>
      <xdr:col>30</xdr:col>
      <xdr:colOff>137418</xdr:colOff>
      <xdr:row>57</xdr:row>
      <xdr:rowOff>48682</xdr:rowOff>
    </xdr:to>
    <xdr:grpSp>
      <xdr:nvGrpSpPr>
        <xdr:cNvPr id="15" name="グループ化 14">
          <a:extLst>
            <a:ext uri="{FF2B5EF4-FFF2-40B4-BE49-F238E27FC236}">
              <a16:creationId xmlns:a16="http://schemas.microsoft.com/office/drawing/2014/main" id="{AD1A8B36-0C43-48ED-8076-1B8B847F937F}"/>
            </a:ext>
          </a:extLst>
        </xdr:cNvPr>
        <xdr:cNvGrpSpPr/>
      </xdr:nvGrpSpPr>
      <xdr:grpSpPr>
        <a:xfrm>
          <a:off x="6571383" y="4520046"/>
          <a:ext cx="8788717" cy="5400000"/>
          <a:chOff x="6677025" y="4343840"/>
          <a:chExt cx="8934522" cy="4882699"/>
        </a:xfrm>
      </xdr:grpSpPr>
      <xdr:graphicFrame macro="">
        <xdr:nvGraphicFramePr>
          <xdr:cNvPr id="3" name="グラフ 1">
            <a:extLst>
              <a:ext uri="{FF2B5EF4-FFF2-40B4-BE49-F238E27FC236}">
                <a16:creationId xmlns:a16="http://schemas.microsoft.com/office/drawing/2014/main" id="{A87C1EA7-2AB4-4F61-AF36-CC4B71142859}"/>
              </a:ext>
            </a:extLst>
          </xdr:cNvPr>
          <xdr:cNvGraphicFramePr>
            <a:graphicFrameLocks/>
          </xdr:cNvGraphicFramePr>
        </xdr:nvGraphicFramePr>
        <xdr:xfrm>
          <a:off x="6677025" y="4343840"/>
          <a:ext cx="8783338" cy="48826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D36BD229-6191-4B04-8390-D68A41CDF509}"/>
              </a:ext>
            </a:extLst>
          </xdr:cNvPr>
          <xdr:cNvSpPr txBox="1"/>
        </xdr:nvSpPr>
        <xdr:spPr>
          <a:xfrm>
            <a:off x="15020653" y="6657703"/>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香港</a:t>
            </a:r>
          </a:p>
        </xdr:txBody>
      </xdr:sp>
      <xdr:sp macro="" textlink="">
        <xdr:nvSpPr>
          <xdr:cNvPr id="6" name="テキスト ボックス 5">
            <a:extLst>
              <a:ext uri="{FF2B5EF4-FFF2-40B4-BE49-F238E27FC236}">
                <a16:creationId xmlns:a16="http://schemas.microsoft.com/office/drawing/2014/main" id="{A01C08C2-2E70-4B94-AF28-C923AA103442}"/>
              </a:ext>
            </a:extLst>
          </xdr:cNvPr>
          <xdr:cNvSpPr txBox="1"/>
        </xdr:nvSpPr>
        <xdr:spPr>
          <a:xfrm>
            <a:off x="15020654" y="8141543"/>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7" name="テキスト ボックス 6">
            <a:extLst>
              <a:ext uri="{FF2B5EF4-FFF2-40B4-BE49-F238E27FC236}">
                <a16:creationId xmlns:a16="http://schemas.microsoft.com/office/drawing/2014/main" id="{0A23690F-75B2-4F9C-AA81-58ACB0C29787}"/>
              </a:ext>
            </a:extLst>
          </xdr:cNvPr>
          <xdr:cNvSpPr txBox="1"/>
        </xdr:nvSpPr>
        <xdr:spPr>
          <a:xfrm>
            <a:off x="15003048" y="5892671"/>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台湾</a:t>
            </a:r>
          </a:p>
        </xdr:txBody>
      </xdr:sp>
      <xdr:sp macro="" textlink="">
        <xdr:nvSpPr>
          <xdr:cNvPr id="8" name="テキスト ボックス 7">
            <a:extLst>
              <a:ext uri="{FF2B5EF4-FFF2-40B4-BE49-F238E27FC236}">
                <a16:creationId xmlns:a16="http://schemas.microsoft.com/office/drawing/2014/main" id="{F7E79544-8B93-4488-8C7C-5543820C9236}"/>
              </a:ext>
            </a:extLst>
          </xdr:cNvPr>
          <xdr:cNvSpPr txBox="1"/>
        </xdr:nvSpPr>
        <xdr:spPr>
          <a:xfrm>
            <a:off x="15055865" y="7215305"/>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9" name="テキスト ボックス 8">
            <a:extLst>
              <a:ext uri="{FF2B5EF4-FFF2-40B4-BE49-F238E27FC236}">
                <a16:creationId xmlns:a16="http://schemas.microsoft.com/office/drawing/2014/main" id="{D64F6816-A374-4872-96A1-9AE07A4D5245}"/>
              </a:ext>
            </a:extLst>
          </xdr:cNvPr>
          <xdr:cNvSpPr txBox="1"/>
        </xdr:nvSpPr>
        <xdr:spPr>
          <a:xfrm>
            <a:off x="15003047" y="5315684"/>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2"/>
                </a:solidFill>
                <a:effectLst>
                  <a:glow rad="152400">
                    <a:schemeClr val="bg1"/>
                  </a:glow>
                </a:effectLst>
              </a:rPr>
              <a:t>欧米豪</a:t>
            </a:r>
          </a:p>
        </xdr:txBody>
      </xdr:sp>
      <xdr:sp macro="" textlink="">
        <xdr:nvSpPr>
          <xdr:cNvPr id="10" name="テキスト ボックス 9">
            <a:extLst>
              <a:ext uri="{FF2B5EF4-FFF2-40B4-BE49-F238E27FC236}">
                <a16:creationId xmlns:a16="http://schemas.microsoft.com/office/drawing/2014/main" id="{E0F4AE58-B8BD-4592-8747-0A0F7D2A91BA}"/>
              </a:ext>
            </a:extLst>
          </xdr:cNvPr>
          <xdr:cNvSpPr txBox="1"/>
        </xdr:nvSpPr>
        <xdr:spPr>
          <a:xfrm>
            <a:off x="15003047" y="5062913"/>
            <a:ext cx="608500"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他アジア</a:t>
            </a:r>
          </a:p>
        </xdr:txBody>
      </xdr:sp>
      <xdr:sp macro="" textlink="">
        <xdr:nvSpPr>
          <xdr:cNvPr id="11" name="テキスト ボックス 10">
            <a:extLst>
              <a:ext uri="{FF2B5EF4-FFF2-40B4-BE49-F238E27FC236}">
                <a16:creationId xmlns:a16="http://schemas.microsoft.com/office/drawing/2014/main" id="{635F5D81-AEEF-493C-A95A-8914CED14994}"/>
              </a:ext>
            </a:extLst>
          </xdr:cNvPr>
          <xdr:cNvSpPr txBox="1"/>
        </xdr:nvSpPr>
        <xdr:spPr>
          <a:xfrm>
            <a:off x="14985443" y="4784811"/>
            <a:ext cx="518412"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その他</a:t>
            </a:r>
          </a:p>
        </xdr:txBody>
      </xdr:sp>
      <xdr:cxnSp macro="">
        <xdr:nvCxnSpPr>
          <xdr:cNvPr id="12" name="直線コネクタ 11">
            <a:extLst>
              <a:ext uri="{FF2B5EF4-FFF2-40B4-BE49-F238E27FC236}">
                <a16:creationId xmlns:a16="http://schemas.microsoft.com/office/drawing/2014/main" id="{C50DFA42-63C8-4F08-8AB7-63913DEB366D}"/>
              </a:ext>
            </a:extLst>
          </xdr:cNvPr>
          <xdr:cNvCxnSpPr/>
        </xdr:nvCxnSpPr>
        <xdr:spPr>
          <a:xfrm>
            <a:off x="13532162" y="4688341"/>
            <a:ext cx="0" cy="4247682"/>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15</xdr:col>
      <xdr:colOff>73094</xdr:colOff>
      <xdr:row>5</xdr:row>
      <xdr:rowOff>25366</xdr:rowOff>
    </xdr:from>
    <xdr:ext cx="625812" cy="8351132"/>
    <xdr:sp macro="" textlink="">
      <xdr:nvSpPr>
        <xdr:cNvPr id="19" name="テキスト ボックス 18">
          <a:extLst>
            <a:ext uri="{FF2B5EF4-FFF2-40B4-BE49-F238E27FC236}">
              <a16:creationId xmlns:a16="http://schemas.microsoft.com/office/drawing/2014/main" id="{62E0CCBB-EA0B-49BC-AC0A-089AA41EB773}"/>
            </a:ext>
          </a:extLst>
        </xdr:cNvPr>
        <xdr:cNvSpPr txBox="1"/>
      </xdr:nvSpPr>
      <xdr:spPr>
        <a:xfrm rot="16200000">
          <a:off x="1421169" y="4784497"/>
          <a:ext cx="8351132" cy="625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＊欧米豪 ・・・ アメリカ、カナダ、イギリス、ドイツ、フランス、ロシア、オーストラリア、イタリア、スペイン　＊他アジア ・・・ シンガポール、タイ、マレーシア、インド、インドネシア、ベトナム、フィリピン</a:t>
          </a:r>
          <a:endParaRPr kumimoji="1" lang="en-US" altLang="ja-JP" sz="800">
            <a:solidFill>
              <a:sysClr val="windowText" lastClr="000000"/>
            </a:solidFill>
            <a:latin typeface="+mn-ea"/>
            <a:ea typeface="+mn-ea"/>
          </a:endParaRPr>
        </a:p>
      </xdr:txBody>
    </xdr:sp>
    <xdr:clientData/>
  </xdr:oneCellAnchor>
  <xdr:twoCellAnchor editAs="oneCell">
    <xdr:from>
      <xdr:col>0</xdr:col>
      <xdr:colOff>277091</xdr:colOff>
      <xdr:row>0</xdr:row>
      <xdr:rowOff>48061</xdr:rowOff>
    </xdr:from>
    <xdr:to>
      <xdr:col>15</xdr:col>
      <xdr:colOff>256309</xdr:colOff>
      <xdr:row>51</xdr:row>
      <xdr:rowOff>35072</xdr:rowOff>
    </xdr:to>
    <xdr:pic>
      <xdr:nvPicPr>
        <xdr:cNvPr id="28" name="図 27">
          <a:extLst>
            <a:ext uri="{FF2B5EF4-FFF2-40B4-BE49-F238E27FC236}">
              <a16:creationId xmlns:a16="http://schemas.microsoft.com/office/drawing/2014/main" id="{81E7B56E-2866-45FD-A4E2-990709E904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16200000">
          <a:off x="-1545214" y="1870366"/>
          <a:ext cx="8819284" cy="517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14</xdr:col>
      <xdr:colOff>161318</xdr:colOff>
      <xdr:row>16</xdr:row>
      <xdr:rowOff>163285</xdr:rowOff>
    </xdr:from>
    <xdr:ext cx="262471" cy="5897903"/>
    <xdr:sp macro="" textlink="">
      <xdr:nvSpPr>
        <xdr:cNvPr id="2" name="テキスト ボックス 1">
          <a:extLst>
            <a:ext uri="{FF2B5EF4-FFF2-40B4-BE49-F238E27FC236}">
              <a16:creationId xmlns:a16="http://schemas.microsoft.com/office/drawing/2014/main" id="{A79523C2-7377-490F-8994-84BF27C31BA0}"/>
            </a:ext>
          </a:extLst>
        </xdr:cNvPr>
        <xdr:cNvSpPr txBox="1"/>
      </xdr:nvSpPr>
      <xdr:spPr>
        <a:xfrm rot="16200000">
          <a:off x="2296602" y="5811287"/>
          <a:ext cx="5897903" cy="262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800">
              <a:solidFill>
                <a:sysClr val="windowText" lastClr="000000"/>
              </a:solidFill>
              <a:latin typeface="+mn-ea"/>
              <a:ea typeface="+mn-ea"/>
            </a:rPr>
            <a:t>注）　平成</a:t>
          </a:r>
          <a:r>
            <a:rPr kumimoji="1" lang="en-US" altLang="ja-JP" sz="800">
              <a:solidFill>
                <a:sysClr val="windowText" lastClr="000000"/>
              </a:solidFill>
              <a:latin typeface="+mn-ea"/>
              <a:ea typeface="+mn-ea"/>
            </a:rPr>
            <a:t>28</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年以降の値の集計方法については</a:t>
          </a:r>
          <a:r>
            <a:rPr kumimoji="1" lang="en-US" altLang="ja-JP" sz="800">
              <a:solidFill>
                <a:sysClr val="windowText" lastClr="000000"/>
              </a:solidFill>
              <a:latin typeface="+mn-ea"/>
              <a:ea typeface="+mn-ea"/>
            </a:rPr>
            <a:t>P36</a:t>
          </a:r>
          <a:r>
            <a:rPr kumimoji="1" lang="ja-JP" altLang="en-US" sz="800">
              <a:solidFill>
                <a:sysClr val="windowText" lastClr="000000"/>
              </a:solidFill>
              <a:latin typeface="+mn-ea"/>
              <a:ea typeface="+mn-ea"/>
            </a:rPr>
            <a:t>を参照</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xdr:txBody>
    </xdr:sp>
    <xdr:clientData/>
  </xdr:oneCellAnchor>
  <xdr:twoCellAnchor>
    <xdr:from>
      <xdr:col>17</xdr:col>
      <xdr:colOff>650009</xdr:colOff>
      <xdr:row>31</xdr:row>
      <xdr:rowOff>122238</xdr:rowOff>
    </xdr:from>
    <xdr:to>
      <xdr:col>29</xdr:col>
      <xdr:colOff>569542</xdr:colOff>
      <xdr:row>57</xdr:row>
      <xdr:rowOff>84188</xdr:rowOff>
    </xdr:to>
    <xdr:grpSp>
      <xdr:nvGrpSpPr>
        <xdr:cNvPr id="3" name="グループ化 2">
          <a:extLst>
            <a:ext uri="{FF2B5EF4-FFF2-40B4-BE49-F238E27FC236}">
              <a16:creationId xmlns:a16="http://schemas.microsoft.com/office/drawing/2014/main" id="{5D7C8D40-DF77-4161-83FE-A52B6FF46A5E}"/>
            </a:ext>
          </a:extLst>
        </xdr:cNvPr>
        <xdr:cNvGrpSpPr/>
      </xdr:nvGrpSpPr>
      <xdr:grpSpPr>
        <a:xfrm>
          <a:off x="6538191" y="5490874"/>
          <a:ext cx="9028896" cy="4464678"/>
          <a:chOff x="6628146" y="5723450"/>
          <a:chExt cx="9180000" cy="4680000"/>
        </a:xfrm>
      </xdr:grpSpPr>
      <xdr:graphicFrame macro="">
        <xdr:nvGraphicFramePr>
          <xdr:cNvPr id="4" name="グラフ 1">
            <a:extLst>
              <a:ext uri="{FF2B5EF4-FFF2-40B4-BE49-F238E27FC236}">
                <a16:creationId xmlns:a16="http://schemas.microsoft.com/office/drawing/2014/main" id="{68473B26-5135-4EF0-AECD-03DD35D50CD4}"/>
              </a:ext>
            </a:extLst>
          </xdr:cNvPr>
          <xdr:cNvGraphicFramePr>
            <a:graphicFrameLocks/>
          </xdr:cNvGraphicFramePr>
        </xdr:nvGraphicFramePr>
        <xdr:xfrm>
          <a:off x="6628146" y="5723450"/>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直線コネクタ 4">
            <a:extLst>
              <a:ext uri="{FF2B5EF4-FFF2-40B4-BE49-F238E27FC236}">
                <a16:creationId xmlns:a16="http://schemas.microsoft.com/office/drawing/2014/main" id="{0B194495-CCDA-44F2-BAE4-D3E12C0F8CD5}"/>
              </a:ext>
            </a:extLst>
          </xdr:cNvPr>
          <xdr:cNvCxnSpPr/>
        </xdr:nvCxnSpPr>
        <xdr:spPr>
          <a:xfrm>
            <a:off x="10586196" y="6075045"/>
            <a:ext cx="0" cy="399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4">
            <a:extLst>
              <a:ext uri="{FF2B5EF4-FFF2-40B4-BE49-F238E27FC236}">
                <a16:creationId xmlns:a16="http://schemas.microsoft.com/office/drawing/2014/main" id="{58C839EA-4D32-4960-B2F9-D6C7014A394C}"/>
              </a:ext>
            </a:extLst>
          </xdr:cNvPr>
          <xdr:cNvSpPr txBox="1"/>
        </xdr:nvSpPr>
        <xdr:spPr>
          <a:xfrm>
            <a:off x="14827939" y="8672890"/>
            <a:ext cx="70513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天草地域</a:t>
            </a:r>
          </a:p>
        </xdr:txBody>
      </xdr:sp>
      <xdr:sp macro="" textlink="">
        <xdr:nvSpPr>
          <xdr:cNvPr id="7" name="テキスト ボックス 8">
            <a:extLst>
              <a:ext uri="{FF2B5EF4-FFF2-40B4-BE49-F238E27FC236}">
                <a16:creationId xmlns:a16="http://schemas.microsoft.com/office/drawing/2014/main" id="{C2A4CC16-D251-49B6-8F53-08B644204166}"/>
              </a:ext>
            </a:extLst>
          </xdr:cNvPr>
          <xdr:cNvSpPr txBox="1"/>
        </xdr:nvSpPr>
        <xdr:spPr>
          <a:xfrm>
            <a:off x="14836853" y="7710970"/>
            <a:ext cx="7498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八代地域</a:t>
            </a:r>
          </a:p>
        </xdr:txBody>
      </xdr:sp>
      <xdr:sp macro="" textlink="">
        <xdr:nvSpPr>
          <xdr:cNvPr id="8" name="テキスト ボックス 9">
            <a:extLst>
              <a:ext uri="{FF2B5EF4-FFF2-40B4-BE49-F238E27FC236}">
                <a16:creationId xmlns:a16="http://schemas.microsoft.com/office/drawing/2014/main" id="{866CF642-33F0-4DB9-A328-4D412210E499}"/>
              </a:ext>
            </a:extLst>
          </xdr:cNvPr>
          <xdr:cNvSpPr txBox="1"/>
        </xdr:nvSpPr>
        <xdr:spPr>
          <a:xfrm>
            <a:off x="14836853" y="7896739"/>
            <a:ext cx="75874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菊池地域</a:t>
            </a:r>
          </a:p>
        </xdr:txBody>
      </xdr:sp>
      <xdr:sp macro="" textlink="">
        <xdr:nvSpPr>
          <xdr:cNvPr id="9" name="テキスト ボックス 10">
            <a:extLst>
              <a:ext uri="{FF2B5EF4-FFF2-40B4-BE49-F238E27FC236}">
                <a16:creationId xmlns:a16="http://schemas.microsoft.com/office/drawing/2014/main" id="{7B5CDB93-3DCE-4DA7-A5B3-015DE6FFEDB1}"/>
              </a:ext>
            </a:extLst>
          </xdr:cNvPr>
          <xdr:cNvSpPr txBox="1"/>
        </xdr:nvSpPr>
        <xdr:spPr>
          <a:xfrm>
            <a:off x="14863670" y="8225908"/>
            <a:ext cx="92849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荒尾・玉名地域</a:t>
            </a:r>
          </a:p>
        </xdr:txBody>
      </xdr:sp>
      <xdr:sp macro="" textlink="">
        <xdr:nvSpPr>
          <xdr:cNvPr id="10" name="テキスト ボックス 11">
            <a:extLst>
              <a:ext uri="{FF2B5EF4-FFF2-40B4-BE49-F238E27FC236}">
                <a16:creationId xmlns:a16="http://schemas.microsoft.com/office/drawing/2014/main" id="{B911A5D5-1734-4D14-BDD7-3BCF81B435C9}"/>
              </a:ext>
            </a:extLst>
          </xdr:cNvPr>
          <xdr:cNvSpPr txBox="1"/>
        </xdr:nvSpPr>
        <xdr:spPr>
          <a:xfrm>
            <a:off x="14836875" y="8468639"/>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山鹿市</a:t>
            </a:r>
          </a:p>
        </xdr:txBody>
      </xdr:sp>
      <xdr:sp macro="" textlink="">
        <xdr:nvSpPr>
          <xdr:cNvPr id="11" name="テキスト ボックス 12">
            <a:extLst>
              <a:ext uri="{FF2B5EF4-FFF2-40B4-BE49-F238E27FC236}">
                <a16:creationId xmlns:a16="http://schemas.microsoft.com/office/drawing/2014/main" id="{9E62A4FF-A5FF-4787-AF6C-3676AAF2D80D}"/>
              </a:ext>
            </a:extLst>
          </xdr:cNvPr>
          <xdr:cNvSpPr txBox="1"/>
        </xdr:nvSpPr>
        <xdr:spPr>
          <a:xfrm>
            <a:off x="14881545" y="9108839"/>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阿蘇地域</a:t>
            </a:r>
          </a:p>
        </xdr:txBody>
      </xdr:sp>
      <xdr:sp macro="" textlink="">
        <xdr:nvSpPr>
          <xdr:cNvPr id="12" name="テキスト ボックス 13">
            <a:extLst>
              <a:ext uri="{FF2B5EF4-FFF2-40B4-BE49-F238E27FC236}">
                <a16:creationId xmlns:a16="http://schemas.microsoft.com/office/drawing/2014/main" id="{67D8CDCB-9502-41DE-AB67-B90409EA3C60}"/>
              </a:ext>
            </a:extLst>
          </xdr:cNvPr>
          <xdr:cNvSpPr txBox="1"/>
        </xdr:nvSpPr>
        <xdr:spPr>
          <a:xfrm>
            <a:off x="14905848" y="9612774"/>
            <a:ext cx="535387"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熊本市</a:t>
            </a:r>
          </a:p>
        </xdr:txBody>
      </xdr:sp>
      <xdr:sp macro="" textlink="">
        <xdr:nvSpPr>
          <xdr:cNvPr id="13" name="テキスト ボックス 3">
            <a:extLst>
              <a:ext uri="{FF2B5EF4-FFF2-40B4-BE49-F238E27FC236}">
                <a16:creationId xmlns:a16="http://schemas.microsoft.com/office/drawing/2014/main" id="{F9682735-22EC-44AB-98B4-803A6C089693}"/>
              </a:ext>
            </a:extLst>
          </xdr:cNvPr>
          <xdr:cNvSpPr txBox="1"/>
        </xdr:nvSpPr>
        <xdr:spPr>
          <a:xfrm>
            <a:off x="13473272" y="6473118"/>
            <a:ext cx="753384"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上益城地域</a:t>
            </a:r>
          </a:p>
        </xdr:txBody>
      </xdr:sp>
      <xdr:sp macro="" textlink="">
        <xdr:nvSpPr>
          <xdr:cNvPr id="14" name="テキスト ボックス 5">
            <a:extLst>
              <a:ext uri="{FF2B5EF4-FFF2-40B4-BE49-F238E27FC236}">
                <a16:creationId xmlns:a16="http://schemas.microsoft.com/office/drawing/2014/main" id="{3766C498-D5FF-46B7-BA70-F283184E8C8C}"/>
              </a:ext>
            </a:extLst>
          </xdr:cNvPr>
          <xdr:cNvSpPr txBox="1"/>
        </xdr:nvSpPr>
        <xdr:spPr>
          <a:xfrm>
            <a:off x="13490710" y="6613814"/>
            <a:ext cx="64660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宇城地域</a:t>
            </a:r>
          </a:p>
        </xdr:txBody>
      </xdr:sp>
      <xdr:sp macro="" textlink="">
        <xdr:nvSpPr>
          <xdr:cNvPr id="15" name="テキスト ボックス 6">
            <a:extLst>
              <a:ext uri="{FF2B5EF4-FFF2-40B4-BE49-F238E27FC236}">
                <a16:creationId xmlns:a16="http://schemas.microsoft.com/office/drawing/2014/main" id="{516AD966-4BF9-4A76-A6AC-40B0B127C1A6}"/>
              </a:ext>
            </a:extLst>
          </xdr:cNvPr>
          <xdr:cNvSpPr txBox="1"/>
        </xdr:nvSpPr>
        <xdr:spPr>
          <a:xfrm>
            <a:off x="13423086" y="6781253"/>
            <a:ext cx="9946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水俣・芦北地域</a:t>
            </a:r>
          </a:p>
        </xdr:txBody>
      </xdr:sp>
      <xdr:sp macro="" textlink="">
        <xdr:nvSpPr>
          <xdr:cNvPr id="16" name="テキスト ボックス 7">
            <a:extLst>
              <a:ext uri="{FF2B5EF4-FFF2-40B4-BE49-F238E27FC236}">
                <a16:creationId xmlns:a16="http://schemas.microsoft.com/office/drawing/2014/main" id="{89060A69-15C9-457B-8428-D25F746E5CE3}"/>
              </a:ext>
            </a:extLst>
          </xdr:cNvPr>
          <xdr:cNvSpPr txBox="1"/>
        </xdr:nvSpPr>
        <xdr:spPr>
          <a:xfrm>
            <a:off x="13449452" y="6928620"/>
            <a:ext cx="94100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人吉・球磨地域</a:t>
            </a:r>
          </a:p>
        </xdr:txBody>
      </xdr:sp>
    </xdr:grpSp>
    <xdr:clientData/>
  </xdr:twoCellAnchor>
  <xdr:twoCellAnchor>
    <xdr:from>
      <xdr:col>0</xdr:col>
      <xdr:colOff>22225</xdr:colOff>
      <xdr:row>41</xdr:row>
      <xdr:rowOff>50797</xdr:rowOff>
    </xdr:from>
    <xdr:to>
      <xdr:col>0</xdr:col>
      <xdr:colOff>285752</xdr:colOff>
      <xdr:row>50</xdr:row>
      <xdr:rowOff>93660</xdr:rowOff>
    </xdr:to>
    <xdr:sp macro="" textlink="">
      <xdr:nvSpPr>
        <xdr:cNvPr id="21" name="テキスト ボックス 20">
          <a:extLst>
            <a:ext uri="{FF2B5EF4-FFF2-40B4-BE49-F238E27FC236}">
              <a16:creationId xmlns:a16="http://schemas.microsoft.com/office/drawing/2014/main" id="{1272A9E6-1FD3-4E1E-917F-716E731A5803}"/>
            </a:ext>
          </a:extLst>
        </xdr:cNvPr>
        <xdr:cNvSpPr txBox="1"/>
      </xdr:nvSpPr>
      <xdr:spPr>
        <a:xfrm rot="16200000">
          <a:off x="-663461" y="7989090"/>
          <a:ext cx="1634899" cy="2635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mn-lt"/>
              <a:ea typeface="+mn-ea"/>
              <a:cs typeface="+mn-cs"/>
            </a:rPr>
            <a:t>②　</a:t>
          </a:r>
          <a:r>
            <a:rPr lang="ja-JP" altLang="en-US" sz="1000" b="0" i="0" u="none" strike="noStrike">
              <a:solidFill>
                <a:schemeClr val="dk1"/>
              </a:solidFill>
              <a:effectLst/>
              <a:latin typeface="+mn-lt"/>
              <a:ea typeface="+mn-ea"/>
              <a:cs typeface="+mn-cs"/>
            </a:rPr>
            <a:t>延べ入</a:t>
          </a:r>
          <a:r>
            <a:rPr lang="ja-JP" altLang="en-US" sz="1050" b="0" i="0" u="none" strike="noStrike">
              <a:solidFill>
                <a:schemeClr val="dk1"/>
              </a:solidFill>
              <a:effectLst/>
              <a:latin typeface="+mn-lt"/>
              <a:ea typeface="+mn-ea"/>
              <a:cs typeface="+mn-cs"/>
            </a:rPr>
            <a:t>込客数推移</a:t>
          </a:r>
          <a:r>
            <a:rPr lang="ja-JP" altLang="en-US" sz="1050"/>
            <a:t> </a:t>
          </a:r>
          <a:endParaRPr kumimoji="1" lang="ja-JP" altLang="en-US" sz="1050"/>
        </a:p>
      </xdr:txBody>
    </xdr:sp>
    <xdr:clientData/>
  </xdr:twoCellAnchor>
  <xdr:twoCellAnchor>
    <xdr:from>
      <xdr:col>26</xdr:col>
      <xdr:colOff>164923</xdr:colOff>
      <xdr:row>36</xdr:row>
      <xdr:rowOff>82826</xdr:rowOff>
    </xdr:from>
    <xdr:to>
      <xdr:col>26</xdr:col>
      <xdr:colOff>489637</xdr:colOff>
      <xdr:row>42</xdr:row>
      <xdr:rowOff>125435</xdr:rowOff>
    </xdr:to>
    <xdr:grpSp>
      <xdr:nvGrpSpPr>
        <xdr:cNvPr id="35" name="グループ化 34">
          <a:extLst>
            <a:ext uri="{FF2B5EF4-FFF2-40B4-BE49-F238E27FC236}">
              <a16:creationId xmlns:a16="http://schemas.microsoft.com/office/drawing/2014/main" id="{34CB1566-006A-4F24-9E15-A4857208BF22}"/>
            </a:ext>
          </a:extLst>
        </xdr:cNvPr>
        <xdr:cNvGrpSpPr/>
      </xdr:nvGrpSpPr>
      <xdr:grpSpPr>
        <a:xfrm>
          <a:off x="13084287" y="6317371"/>
          <a:ext cx="324714" cy="1081700"/>
          <a:chOff x="13145189" y="6704343"/>
          <a:chExt cx="324365" cy="1146195"/>
        </a:xfrm>
      </xdr:grpSpPr>
      <xdr:cxnSp macro="">
        <xdr:nvCxnSpPr>
          <xdr:cNvPr id="22" name="直線コネクタ 21">
            <a:extLst>
              <a:ext uri="{FF2B5EF4-FFF2-40B4-BE49-F238E27FC236}">
                <a16:creationId xmlns:a16="http://schemas.microsoft.com/office/drawing/2014/main" id="{DBEBC327-946A-4756-82AC-EC0BAC591E94}"/>
              </a:ext>
            </a:extLst>
          </xdr:cNvPr>
          <xdr:cNvCxnSpPr/>
        </xdr:nvCxnSpPr>
        <xdr:spPr>
          <a:xfrm flipH="1">
            <a:off x="13145189" y="7020970"/>
            <a:ext cx="304038" cy="748957"/>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5209DED-B64B-44EC-9D28-9A9C59644596}"/>
              </a:ext>
            </a:extLst>
          </xdr:cNvPr>
          <xdr:cNvCxnSpPr/>
        </xdr:nvCxnSpPr>
        <xdr:spPr>
          <a:xfrm flipH="1">
            <a:off x="13145189" y="7151856"/>
            <a:ext cx="298913" cy="69868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21AC6C4-7DC8-4516-914D-612075FF3A99}"/>
              </a:ext>
            </a:extLst>
          </xdr:cNvPr>
          <xdr:cNvCxnSpPr/>
        </xdr:nvCxnSpPr>
        <xdr:spPr>
          <a:xfrm flipH="1">
            <a:off x="13157639" y="6822635"/>
            <a:ext cx="311915" cy="81707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a:extLst>
              <a:ext uri="{FF2B5EF4-FFF2-40B4-BE49-F238E27FC236}">
                <a16:creationId xmlns:a16="http://schemas.microsoft.com/office/drawing/2014/main" id="{F987B925-384F-4B7E-A53C-222A2A7F8905}"/>
              </a:ext>
            </a:extLst>
          </xdr:cNvPr>
          <xdr:cNvCxnSpPr/>
        </xdr:nvCxnSpPr>
        <xdr:spPr>
          <a:xfrm flipH="1">
            <a:off x="13145726" y="6704343"/>
            <a:ext cx="306941" cy="84412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47047</xdr:colOff>
      <xdr:row>0</xdr:row>
      <xdr:rowOff>0</xdr:rowOff>
    </xdr:from>
    <xdr:to>
      <xdr:col>14</xdr:col>
      <xdr:colOff>17318</xdr:colOff>
      <xdr:row>50</xdr:row>
      <xdr:rowOff>132408</xdr:rowOff>
    </xdr:to>
    <xdr:pic>
      <xdr:nvPicPr>
        <xdr:cNvPr id="40" name="図 39">
          <a:extLst>
            <a:ext uri="{FF2B5EF4-FFF2-40B4-BE49-F238E27FC236}">
              <a16:creationId xmlns:a16="http://schemas.microsoft.com/office/drawing/2014/main" id="{A6A4C60B-8019-4201-ACD0-35D4CA48B5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1765840" y="2159251"/>
          <a:ext cx="8791499" cy="447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125625</xdr:colOff>
      <xdr:row>5</xdr:row>
      <xdr:rowOff>177188</xdr:rowOff>
    </xdr:from>
    <xdr:to>
      <xdr:col>10</xdr:col>
      <xdr:colOff>0</xdr:colOff>
      <xdr:row>16</xdr:row>
      <xdr:rowOff>0</xdr:rowOff>
    </xdr:to>
    <xdr:sp macro="" textlink="">
      <xdr:nvSpPr>
        <xdr:cNvPr id="4" name="正方形/長方形 3">
          <a:extLst>
            <a:ext uri="{FF2B5EF4-FFF2-40B4-BE49-F238E27FC236}">
              <a16:creationId xmlns:a16="http://schemas.microsoft.com/office/drawing/2014/main" id="{1A77020E-8988-4A25-BFBD-77236B6778BD}"/>
            </a:ext>
          </a:extLst>
        </xdr:cNvPr>
        <xdr:cNvSpPr/>
      </xdr:nvSpPr>
      <xdr:spPr>
        <a:xfrm>
          <a:off x="2802150" y="1082063"/>
          <a:ext cx="2970000" cy="2470762"/>
        </a:xfrm>
        <a:prstGeom prst="rect">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552450</xdr:colOff>
      <xdr:row>4</xdr:row>
      <xdr:rowOff>47625</xdr:rowOff>
    </xdr:from>
    <xdr:to>
      <xdr:col>10</xdr:col>
      <xdr:colOff>190499</xdr:colOff>
      <xdr:row>18</xdr:row>
      <xdr:rowOff>47625</xdr:rowOff>
    </xdr:to>
    <xdr:graphicFrame macro="">
      <xdr:nvGraphicFramePr>
        <xdr:cNvPr id="3" name="グラフ 2">
          <a:extLst>
            <a:ext uri="{FF2B5EF4-FFF2-40B4-BE49-F238E27FC236}">
              <a16:creationId xmlns:a16="http://schemas.microsoft.com/office/drawing/2014/main" id="{786CA86A-E3C2-4155-9EB9-32F08B97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10</xdr:col>
      <xdr:colOff>0</xdr:colOff>
      <xdr:row>51</xdr:row>
      <xdr:rowOff>0</xdr:rowOff>
    </xdr:to>
    <xdr:graphicFrame macro="">
      <xdr:nvGraphicFramePr>
        <xdr:cNvPr id="5" name="グラフ 4">
          <a:extLst>
            <a:ext uri="{FF2B5EF4-FFF2-40B4-BE49-F238E27FC236}">
              <a16:creationId xmlns:a16="http://schemas.microsoft.com/office/drawing/2014/main" id="{5F13FC77-180F-4E41-B710-D43FE6F9D6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414553</xdr:colOff>
      <xdr:row>5</xdr:row>
      <xdr:rowOff>28575</xdr:rowOff>
    </xdr:from>
    <xdr:to>
      <xdr:col>8</xdr:col>
      <xdr:colOff>372282</xdr:colOff>
      <xdr:row>32</xdr:row>
      <xdr:rowOff>2250</xdr:rowOff>
    </xdr:to>
    <xdr:grpSp>
      <xdr:nvGrpSpPr>
        <xdr:cNvPr id="27" name="グループ化 26">
          <a:extLst>
            <a:ext uri="{FF2B5EF4-FFF2-40B4-BE49-F238E27FC236}">
              <a16:creationId xmlns:a16="http://schemas.microsoft.com/office/drawing/2014/main" id="{968E896D-E493-46F1-B3AF-E26ADD9257B1}"/>
            </a:ext>
          </a:extLst>
        </xdr:cNvPr>
        <xdr:cNvGrpSpPr>
          <a:grpSpLocks noChangeAspect="1"/>
        </xdr:cNvGrpSpPr>
      </xdr:nvGrpSpPr>
      <xdr:grpSpPr>
        <a:xfrm>
          <a:off x="652678" y="933450"/>
          <a:ext cx="4796429" cy="4860000"/>
          <a:chOff x="0" y="1285875"/>
          <a:chExt cx="5705474" cy="5507658"/>
        </a:xfrm>
      </xdr:grpSpPr>
      <xdr:grpSp>
        <xdr:nvGrpSpPr>
          <xdr:cNvPr id="14" name="グループ化 13">
            <a:extLst>
              <a:ext uri="{FF2B5EF4-FFF2-40B4-BE49-F238E27FC236}">
                <a16:creationId xmlns:a16="http://schemas.microsoft.com/office/drawing/2014/main" id="{4646BB8E-FCDC-40FE-9357-E47AAFC46069}"/>
              </a:ext>
            </a:extLst>
          </xdr:cNvPr>
          <xdr:cNvGrpSpPr/>
        </xdr:nvGrpSpPr>
        <xdr:grpSpPr>
          <a:xfrm>
            <a:off x="0" y="1285875"/>
            <a:ext cx="5705474" cy="5507658"/>
            <a:chOff x="0" y="1285875"/>
            <a:chExt cx="5705474" cy="5507658"/>
          </a:xfrm>
        </xdr:grpSpPr>
        <xdr:pic>
          <xdr:nvPicPr>
            <xdr:cNvPr id="2" name="図 1">
              <a:extLst>
                <a:ext uri="{FF2B5EF4-FFF2-40B4-BE49-F238E27FC236}">
                  <a16:creationId xmlns:a16="http://schemas.microsoft.com/office/drawing/2014/main" id="{273CD9D5-BA8D-41CF-848E-DC7C0F2AB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1285875"/>
              <a:ext cx="5705474" cy="5507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フリーフォーム: 図形 2">
              <a:extLst>
                <a:ext uri="{FF2B5EF4-FFF2-40B4-BE49-F238E27FC236}">
                  <a16:creationId xmlns:a16="http://schemas.microsoft.com/office/drawing/2014/main" id="{62F04090-2EFD-436C-A05A-610523E40046}"/>
                </a:ext>
              </a:extLst>
            </xdr:cNvPr>
            <xdr:cNvSpPr/>
          </xdr:nvSpPr>
          <xdr:spPr>
            <a:xfrm>
              <a:off x="2810324" y="1752370"/>
              <a:ext cx="875682" cy="875531"/>
            </a:xfrm>
            <a:custGeom>
              <a:avLst/>
              <a:gdLst>
                <a:gd name="connsiteX0" fmla="*/ 99874 w 876913"/>
                <a:gd name="connsiteY0" fmla="*/ 0 h 873140"/>
                <a:gd name="connsiteX1" fmla="*/ 124939 w 876913"/>
                <a:gd name="connsiteY1" fmla="*/ 75198 h 873140"/>
                <a:gd name="connsiteX2" fmla="*/ 19663 w 876913"/>
                <a:gd name="connsiteY2" fmla="*/ 180474 h 873140"/>
                <a:gd name="connsiteX3" fmla="*/ 29689 w 876913"/>
                <a:gd name="connsiteY3" fmla="*/ 290763 h 873140"/>
                <a:gd name="connsiteX4" fmla="*/ 99874 w 876913"/>
                <a:gd name="connsiteY4" fmla="*/ 300790 h 873140"/>
                <a:gd name="connsiteX5" fmla="*/ 44729 w 876913"/>
                <a:gd name="connsiteY5" fmla="*/ 426119 h 873140"/>
                <a:gd name="connsiteX6" fmla="*/ 39716 w 876913"/>
                <a:gd name="connsiteY6" fmla="*/ 456198 h 873140"/>
                <a:gd name="connsiteX7" fmla="*/ 74808 w 876913"/>
                <a:gd name="connsiteY7" fmla="*/ 516356 h 873140"/>
                <a:gd name="connsiteX8" fmla="*/ 54755 w 876913"/>
                <a:gd name="connsiteY8" fmla="*/ 616619 h 873140"/>
                <a:gd name="connsiteX9" fmla="*/ 94860 w 876913"/>
                <a:gd name="connsiteY9" fmla="*/ 706856 h 873140"/>
                <a:gd name="connsiteX10" fmla="*/ 24676 w 876913"/>
                <a:gd name="connsiteY10" fmla="*/ 716882 h 873140"/>
                <a:gd name="connsiteX11" fmla="*/ 4624 w 876913"/>
                <a:gd name="connsiteY11" fmla="*/ 797092 h 873140"/>
                <a:gd name="connsiteX12" fmla="*/ 104887 w 876913"/>
                <a:gd name="connsiteY12" fmla="*/ 867277 h 873140"/>
                <a:gd name="connsiteX13" fmla="*/ 144992 w 876913"/>
                <a:gd name="connsiteY13" fmla="*/ 857250 h 873140"/>
                <a:gd name="connsiteX14" fmla="*/ 190110 w 876913"/>
                <a:gd name="connsiteY14" fmla="*/ 762000 h 873140"/>
                <a:gd name="connsiteX15" fmla="*/ 270321 w 876913"/>
                <a:gd name="connsiteY15" fmla="*/ 736934 h 873140"/>
                <a:gd name="connsiteX16" fmla="*/ 330479 w 876913"/>
                <a:gd name="connsiteY16" fmla="*/ 656724 h 873140"/>
                <a:gd name="connsiteX17" fmla="*/ 430742 w 876913"/>
                <a:gd name="connsiteY17" fmla="*/ 661737 h 873140"/>
                <a:gd name="connsiteX18" fmla="*/ 566097 w 876913"/>
                <a:gd name="connsiteY18" fmla="*/ 561474 h 873140"/>
                <a:gd name="connsiteX19" fmla="*/ 626255 w 876913"/>
                <a:gd name="connsiteY19" fmla="*/ 571500 h 873140"/>
                <a:gd name="connsiteX20" fmla="*/ 736545 w 876913"/>
                <a:gd name="connsiteY20" fmla="*/ 456198 h 873140"/>
                <a:gd name="connsiteX21" fmla="*/ 771637 w 876913"/>
                <a:gd name="connsiteY21" fmla="*/ 250658 h 873140"/>
                <a:gd name="connsiteX22" fmla="*/ 856860 w 876913"/>
                <a:gd name="connsiteY22" fmla="*/ 140369 h 873140"/>
                <a:gd name="connsiteX23" fmla="*/ 876913 w 876913"/>
                <a:gd name="connsiteY23" fmla="*/ 85224 h 873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913" h="873140">
                  <a:moveTo>
                    <a:pt x="99874" y="0"/>
                  </a:moveTo>
                  <a:cubicBezTo>
                    <a:pt x="119091" y="22559"/>
                    <a:pt x="138308" y="45119"/>
                    <a:pt x="124939" y="75198"/>
                  </a:cubicBezTo>
                  <a:cubicBezTo>
                    <a:pt x="111571" y="105277"/>
                    <a:pt x="35538" y="144547"/>
                    <a:pt x="19663" y="180474"/>
                  </a:cubicBezTo>
                  <a:cubicBezTo>
                    <a:pt x="3788" y="216401"/>
                    <a:pt x="16320" y="270710"/>
                    <a:pt x="29689" y="290763"/>
                  </a:cubicBezTo>
                  <a:cubicBezTo>
                    <a:pt x="43057" y="310816"/>
                    <a:pt x="97367" y="278231"/>
                    <a:pt x="99874" y="300790"/>
                  </a:cubicBezTo>
                  <a:cubicBezTo>
                    <a:pt x="102381" y="323349"/>
                    <a:pt x="54755" y="400218"/>
                    <a:pt x="44729" y="426119"/>
                  </a:cubicBezTo>
                  <a:cubicBezTo>
                    <a:pt x="34703" y="452020"/>
                    <a:pt x="34703" y="441159"/>
                    <a:pt x="39716" y="456198"/>
                  </a:cubicBezTo>
                  <a:cubicBezTo>
                    <a:pt x="44729" y="471237"/>
                    <a:pt x="72301" y="489619"/>
                    <a:pt x="74808" y="516356"/>
                  </a:cubicBezTo>
                  <a:cubicBezTo>
                    <a:pt x="77314" y="543093"/>
                    <a:pt x="51413" y="584869"/>
                    <a:pt x="54755" y="616619"/>
                  </a:cubicBezTo>
                  <a:cubicBezTo>
                    <a:pt x="58097" y="648369"/>
                    <a:pt x="99873" y="690146"/>
                    <a:pt x="94860" y="706856"/>
                  </a:cubicBezTo>
                  <a:cubicBezTo>
                    <a:pt x="89847" y="723566"/>
                    <a:pt x="39715" y="701843"/>
                    <a:pt x="24676" y="716882"/>
                  </a:cubicBezTo>
                  <a:cubicBezTo>
                    <a:pt x="9637" y="731921"/>
                    <a:pt x="-8744" y="772026"/>
                    <a:pt x="4624" y="797092"/>
                  </a:cubicBezTo>
                  <a:cubicBezTo>
                    <a:pt x="17992" y="822158"/>
                    <a:pt x="81492" y="857251"/>
                    <a:pt x="104887" y="867277"/>
                  </a:cubicBezTo>
                  <a:cubicBezTo>
                    <a:pt x="128282" y="877303"/>
                    <a:pt x="130788" y="874796"/>
                    <a:pt x="144992" y="857250"/>
                  </a:cubicBezTo>
                  <a:cubicBezTo>
                    <a:pt x="159196" y="839704"/>
                    <a:pt x="169222" y="782053"/>
                    <a:pt x="190110" y="762000"/>
                  </a:cubicBezTo>
                  <a:cubicBezTo>
                    <a:pt x="210998" y="741947"/>
                    <a:pt x="246926" y="754480"/>
                    <a:pt x="270321" y="736934"/>
                  </a:cubicBezTo>
                  <a:cubicBezTo>
                    <a:pt x="293716" y="719388"/>
                    <a:pt x="303742" y="669257"/>
                    <a:pt x="330479" y="656724"/>
                  </a:cubicBezTo>
                  <a:cubicBezTo>
                    <a:pt x="357216" y="644191"/>
                    <a:pt x="391472" y="677612"/>
                    <a:pt x="430742" y="661737"/>
                  </a:cubicBezTo>
                  <a:cubicBezTo>
                    <a:pt x="470012" y="645862"/>
                    <a:pt x="533512" y="576513"/>
                    <a:pt x="566097" y="561474"/>
                  </a:cubicBezTo>
                  <a:cubicBezTo>
                    <a:pt x="598682" y="546435"/>
                    <a:pt x="597847" y="589046"/>
                    <a:pt x="626255" y="571500"/>
                  </a:cubicBezTo>
                  <a:cubicBezTo>
                    <a:pt x="654663" y="553954"/>
                    <a:pt x="712315" y="509672"/>
                    <a:pt x="736545" y="456198"/>
                  </a:cubicBezTo>
                  <a:cubicBezTo>
                    <a:pt x="760775" y="402724"/>
                    <a:pt x="751585" y="303296"/>
                    <a:pt x="771637" y="250658"/>
                  </a:cubicBezTo>
                  <a:cubicBezTo>
                    <a:pt x="791689" y="198020"/>
                    <a:pt x="839314" y="167941"/>
                    <a:pt x="856860" y="140369"/>
                  </a:cubicBezTo>
                  <a:cubicBezTo>
                    <a:pt x="874406" y="112797"/>
                    <a:pt x="875659" y="99010"/>
                    <a:pt x="876913" y="85224"/>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4" name="フリーフォーム: 図形 3">
              <a:extLst>
                <a:ext uri="{FF2B5EF4-FFF2-40B4-BE49-F238E27FC236}">
                  <a16:creationId xmlns:a16="http://schemas.microsoft.com/office/drawing/2014/main" id="{2BCD966A-B26D-4D1D-B5BD-B07DB46A2AED}"/>
                </a:ext>
              </a:extLst>
            </xdr:cNvPr>
            <xdr:cNvSpPr/>
          </xdr:nvSpPr>
          <xdr:spPr>
            <a:xfrm>
              <a:off x="2564547" y="2611967"/>
              <a:ext cx="350517" cy="457447"/>
            </a:xfrm>
            <a:custGeom>
              <a:avLst/>
              <a:gdLst>
                <a:gd name="connsiteX0" fmla="*/ 320931 w 341026"/>
                <a:gd name="connsiteY0" fmla="*/ 0 h 426119"/>
                <a:gd name="connsiteX1" fmla="*/ 270799 w 341026"/>
                <a:gd name="connsiteY1" fmla="*/ 45119 h 426119"/>
                <a:gd name="connsiteX2" fmla="*/ 340983 w 341026"/>
                <a:gd name="connsiteY2" fmla="*/ 175461 h 426119"/>
                <a:gd name="connsiteX3" fmla="*/ 280826 w 341026"/>
                <a:gd name="connsiteY3" fmla="*/ 300790 h 426119"/>
                <a:gd name="connsiteX4" fmla="*/ 250747 w 341026"/>
                <a:gd name="connsiteY4" fmla="*/ 335882 h 426119"/>
                <a:gd name="connsiteX5" fmla="*/ 215655 w 341026"/>
                <a:gd name="connsiteY5" fmla="*/ 411079 h 426119"/>
                <a:gd name="connsiteX6" fmla="*/ 35181 w 341026"/>
                <a:gd name="connsiteY6" fmla="*/ 381000 h 426119"/>
                <a:gd name="connsiteX7" fmla="*/ 89 w 341026"/>
                <a:gd name="connsiteY7" fmla="*/ 426119 h 426119"/>
                <a:gd name="connsiteX0" fmla="*/ 351010 w 351010"/>
                <a:gd name="connsiteY0" fmla="*/ 0 h 456198"/>
                <a:gd name="connsiteX1" fmla="*/ 270799 w 351010"/>
                <a:gd name="connsiteY1" fmla="*/ 75198 h 456198"/>
                <a:gd name="connsiteX2" fmla="*/ 340983 w 351010"/>
                <a:gd name="connsiteY2" fmla="*/ 205540 h 456198"/>
                <a:gd name="connsiteX3" fmla="*/ 280826 w 351010"/>
                <a:gd name="connsiteY3" fmla="*/ 330869 h 456198"/>
                <a:gd name="connsiteX4" fmla="*/ 250747 w 351010"/>
                <a:gd name="connsiteY4" fmla="*/ 365961 h 456198"/>
                <a:gd name="connsiteX5" fmla="*/ 215655 w 351010"/>
                <a:gd name="connsiteY5" fmla="*/ 441158 h 456198"/>
                <a:gd name="connsiteX6" fmla="*/ 35181 w 351010"/>
                <a:gd name="connsiteY6" fmla="*/ 411079 h 456198"/>
                <a:gd name="connsiteX7" fmla="*/ 89 w 351010"/>
                <a:gd name="connsiteY7" fmla="*/ 456198 h 4561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1010" h="456198">
                  <a:moveTo>
                    <a:pt x="351010" y="0"/>
                  </a:moveTo>
                  <a:cubicBezTo>
                    <a:pt x="324273" y="7938"/>
                    <a:pt x="272470" y="40941"/>
                    <a:pt x="270799" y="75198"/>
                  </a:cubicBezTo>
                  <a:cubicBezTo>
                    <a:pt x="269128" y="109455"/>
                    <a:pt x="339312" y="162928"/>
                    <a:pt x="340983" y="205540"/>
                  </a:cubicBezTo>
                  <a:cubicBezTo>
                    <a:pt x="342654" y="248152"/>
                    <a:pt x="295865" y="304132"/>
                    <a:pt x="280826" y="330869"/>
                  </a:cubicBezTo>
                  <a:cubicBezTo>
                    <a:pt x="265787" y="357606"/>
                    <a:pt x="261609" y="347580"/>
                    <a:pt x="250747" y="365961"/>
                  </a:cubicBezTo>
                  <a:cubicBezTo>
                    <a:pt x="239885" y="384342"/>
                    <a:pt x="251583" y="433638"/>
                    <a:pt x="215655" y="441158"/>
                  </a:cubicBezTo>
                  <a:cubicBezTo>
                    <a:pt x="179727" y="448678"/>
                    <a:pt x="71109" y="408572"/>
                    <a:pt x="35181" y="411079"/>
                  </a:cubicBezTo>
                  <a:cubicBezTo>
                    <a:pt x="-747" y="413586"/>
                    <a:pt x="-329" y="434892"/>
                    <a:pt x="89" y="45619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5" name="フリーフォーム: 図形 4">
              <a:extLst>
                <a:ext uri="{FF2B5EF4-FFF2-40B4-BE49-F238E27FC236}">
                  <a16:creationId xmlns:a16="http://schemas.microsoft.com/office/drawing/2014/main" id="{7897695E-44BF-400E-AF7D-38252B8B967E}"/>
                </a:ext>
              </a:extLst>
            </xdr:cNvPr>
            <xdr:cNvSpPr/>
          </xdr:nvSpPr>
          <xdr:spPr>
            <a:xfrm>
              <a:off x="3187427" y="2169601"/>
              <a:ext cx="1084315" cy="1002591"/>
            </a:xfrm>
            <a:custGeom>
              <a:avLst/>
              <a:gdLst>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3846 w 1085839"/>
                <a:gd name="connsiteY25" fmla="*/ 852237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28043 w 1085839"/>
                <a:gd name="connsiteY34" fmla="*/ 270711 h 999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85839" h="999853">
                  <a:moveTo>
                    <a:pt x="1015635" y="0"/>
                  </a:moveTo>
                  <a:cubicBezTo>
                    <a:pt x="988062" y="43865"/>
                    <a:pt x="960490" y="87730"/>
                    <a:pt x="950464" y="125329"/>
                  </a:cubicBezTo>
                  <a:cubicBezTo>
                    <a:pt x="940438" y="162928"/>
                    <a:pt x="962997" y="195513"/>
                    <a:pt x="955477" y="225592"/>
                  </a:cubicBezTo>
                  <a:cubicBezTo>
                    <a:pt x="947957" y="255671"/>
                    <a:pt x="902004" y="283244"/>
                    <a:pt x="905346" y="305803"/>
                  </a:cubicBezTo>
                  <a:cubicBezTo>
                    <a:pt x="908688" y="328362"/>
                    <a:pt x="962162" y="338389"/>
                    <a:pt x="975530" y="360948"/>
                  </a:cubicBezTo>
                  <a:cubicBezTo>
                    <a:pt x="988898" y="383507"/>
                    <a:pt x="986391" y="411079"/>
                    <a:pt x="985556" y="441158"/>
                  </a:cubicBezTo>
                  <a:cubicBezTo>
                    <a:pt x="984721" y="471237"/>
                    <a:pt x="959655" y="511342"/>
                    <a:pt x="970517" y="541421"/>
                  </a:cubicBezTo>
                  <a:cubicBezTo>
                    <a:pt x="981379" y="571500"/>
                    <a:pt x="1049891" y="601579"/>
                    <a:pt x="1050727" y="621632"/>
                  </a:cubicBezTo>
                  <a:cubicBezTo>
                    <a:pt x="1051563" y="641685"/>
                    <a:pt x="996418" y="642520"/>
                    <a:pt x="975530" y="661737"/>
                  </a:cubicBezTo>
                  <a:cubicBezTo>
                    <a:pt x="954642" y="680954"/>
                    <a:pt x="915373" y="724402"/>
                    <a:pt x="925399" y="736935"/>
                  </a:cubicBezTo>
                  <a:cubicBezTo>
                    <a:pt x="935425" y="749468"/>
                    <a:pt x="1035688" y="736935"/>
                    <a:pt x="1035688" y="736935"/>
                  </a:cubicBezTo>
                  <a:cubicBezTo>
                    <a:pt x="1062425" y="736935"/>
                    <a:pt x="1084985" y="727744"/>
                    <a:pt x="1085820" y="736935"/>
                  </a:cubicBezTo>
                  <a:cubicBezTo>
                    <a:pt x="1086656" y="746126"/>
                    <a:pt x="1060754" y="788737"/>
                    <a:pt x="1040701" y="792079"/>
                  </a:cubicBezTo>
                  <a:cubicBezTo>
                    <a:pt x="1020648" y="795421"/>
                    <a:pt x="998925" y="756152"/>
                    <a:pt x="965504" y="756987"/>
                  </a:cubicBezTo>
                  <a:cubicBezTo>
                    <a:pt x="932083" y="757823"/>
                    <a:pt x="877774" y="787901"/>
                    <a:pt x="840175" y="797092"/>
                  </a:cubicBezTo>
                  <a:cubicBezTo>
                    <a:pt x="802576" y="806283"/>
                    <a:pt x="756622" y="800435"/>
                    <a:pt x="739912" y="812132"/>
                  </a:cubicBezTo>
                  <a:cubicBezTo>
                    <a:pt x="723202" y="823829"/>
                    <a:pt x="747432" y="854744"/>
                    <a:pt x="739912" y="867277"/>
                  </a:cubicBezTo>
                  <a:cubicBezTo>
                    <a:pt x="732392" y="879810"/>
                    <a:pt x="713175" y="877303"/>
                    <a:pt x="694793" y="887329"/>
                  </a:cubicBezTo>
                  <a:cubicBezTo>
                    <a:pt x="676411" y="897355"/>
                    <a:pt x="643826" y="924928"/>
                    <a:pt x="629622" y="927435"/>
                  </a:cubicBezTo>
                  <a:cubicBezTo>
                    <a:pt x="615418" y="929942"/>
                    <a:pt x="631294" y="899027"/>
                    <a:pt x="609570" y="902369"/>
                  </a:cubicBezTo>
                  <a:cubicBezTo>
                    <a:pt x="587846" y="905711"/>
                    <a:pt x="525181" y="931612"/>
                    <a:pt x="499280" y="947487"/>
                  </a:cubicBezTo>
                  <a:cubicBezTo>
                    <a:pt x="473379" y="963362"/>
                    <a:pt x="454162" y="997619"/>
                    <a:pt x="454162" y="997619"/>
                  </a:cubicBezTo>
                  <a:cubicBezTo>
                    <a:pt x="443300" y="1003468"/>
                    <a:pt x="440793" y="997618"/>
                    <a:pt x="434109" y="982579"/>
                  </a:cubicBezTo>
                  <a:cubicBezTo>
                    <a:pt x="427425" y="967540"/>
                    <a:pt x="429931" y="919915"/>
                    <a:pt x="414056" y="907382"/>
                  </a:cubicBezTo>
                  <a:cubicBezTo>
                    <a:pt x="398181" y="894849"/>
                    <a:pt x="352227" y="916573"/>
                    <a:pt x="338859" y="907382"/>
                  </a:cubicBezTo>
                  <a:cubicBezTo>
                    <a:pt x="325491" y="898191"/>
                    <a:pt x="347214" y="867277"/>
                    <a:pt x="333846" y="852237"/>
                  </a:cubicBezTo>
                  <a:cubicBezTo>
                    <a:pt x="320478" y="837197"/>
                    <a:pt x="289563" y="820487"/>
                    <a:pt x="258649" y="817145"/>
                  </a:cubicBezTo>
                  <a:cubicBezTo>
                    <a:pt x="227735" y="813803"/>
                    <a:pt x="172589" y="833021"/>
                    <a:pt x="148359" y="832185"/>
                  </a:cubicBezTo>
                  <a:cubicBezTo>
                    <a:pt x="124129" y="831350"/>
                    <a:pt x="134991" y="807955"/>
                    <a:pt x="113267" y="812132"/>
                  </a:cubicBezTo>
                  <a:cubicBezTo>
                    <a:pt x="91543" y="816310"/>
                    <a:pt x="28879" y="871454"/>
                    <a:pt x="18017" y="857250"/>
                  </a:cubicBezTo>
                  <a:cubicBezTo>
                    <a:pt x="7155" y="843046"/>
                    <a:pt x="50603" y="762000"/>
                    <a:pt x="48096" y="726908"/>
                  </a:cubicBezTo>
                  <a:cubicBezTo>
                    <a:pt x="45589" y="691816"/>
                    <a:pt x="9661" y="673435"/>
                    <a:pt x="2977" y="646698"/>
                  </a:cubicBezTo>
                  <a:cubicBezTo>
                    <a:pt x="-3707" y="619961"/>
                    <a:pt x="2142" y="594895"/>
                    <a:pt x="7991" y="566487"/>
                  </a:cubicBezTo>
                  <a:cubicBezTo>
                    <a:pt x="13840" y="538079"/>
                    <a:pt x="34728" y="525546"/>
                    <a:pt x="38070" y="476250"/>
                  </a:cubicBezTo>
                  <a:cubicBezTo>
                    <a:pt x="41412" y="426954"/>
                    <a:pt x="34727" y="348832"/>
                    <a:pt x="28043" y="270711"/>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6" name="フリーフォーム: 図形 5">
              <a:extLst>
                <a:ext uri="{FF2B5EF4-FFF2-40B4-BE49-F238E27FC236}">
                  <a16:creationId xmlns:a16="http://schemas.microsoft.com/office/drawing/2014/main" id="{011EBBC4-DB0C-4998-A315-FDE8C79A5D48}"/>
                </a:ext>
              </a:extLst>
            </xdr:cNvPr>
            <xdr:cNvSpPr/>
          </xdr:nvSpPr>
          <xdr:spPr>
            <a:xfrm>
              <a:off x="3806084" y="3079468"/>
              <a:ext cx="1471868" cy="427285"/>
            </a:xfrm>
            <a:custGeom>
              <a:avLst/>
              <a:gdLst>
                <a:gd name="connsiteX0" fmla="*/ 21184 w 1474999"/>
                <a:gd name="connsiteY0" fmla="*/ 0 h 365960"/>
                <a:gd name="connsiteX1" fmla="*/ 1131 w 1474999"/>
                <a:gd name="connsiteY1" fmla="*/ 110289 h 365960"/>
                <a:gd name="connsiteX2" fmla="*/ 51262 w 1474999"/>
                <a:gd name="connsiteY2" fmla="*/ 205539 h 365960"/>
                <a:gd name="connsiteX3" fmla="*/ 216697 w 1474999"/>
                <a:gd name="connsiteY3" fmla="*/ 210552 h 365960"/>
                <a:gd name="connsiteX4" fmla="*/ 266828 w 1474999"/>
                <a:gd name="connsiteY4" fmla="*/ 225592 h 365960"/>
                <a:gd name="connsiteX5" fmla="*/ 316960 w 1474999"/>
                <a:gd name="connsiteY5" fmla="*/ 185487 h 365960"/>
                <a:gd name="connsiteX6" fmla="*/ 367091 w 1474999"/>
                <a:gd name="connsiteY6" fmla="*/ 200526 h 365960"/>
                <a:gd name="connsiteX7" fmla="*/ 487407 w 1474999"/>
                <a:gd name="connsiteY7" fmla="*/ 120316 h 365960"/>
                <a:gd name="connsiteX8" fmla="*/ 542552 w 1474999"/>
                <a:gd name="connsiteY8" fmla="*/ 180474 h 365960"/>
                <a:gd name="connsiteX9" fmla="*/ 642815 w 1474999"/>
                <a:gd name="connsiteY9" fmla="*/ 185487 h 365960"/>
                <a:gd name="connsiteX10" fmla="*/ 682920 w 1474999"/>
                <a:gd name="connsiteY10" fmla="*/ 200526 h 365960"/>
                <a:gd name="connsiteX11" fmla="*/ 788197 w 1474999"/>
                <a:gd name="connsiteY11" fmla="*/ 165434 h 365960"/>
                <a:gd name="connsiteX12" fmla="*/ 888460 w 1474999"/>
                <a:gd name="connsiteY12" fmla="*/ 165434 h 365960"/>
                <a:gd name="connsiteX13" fmla="*/ 988723 w 1474999"/>
                <a:gd name="connsiteY13" fmla="*/ 160421 h 365960"/>
                <a:gd name="connsiteX14" fmla="*/ 1083973 w 1474999"/>
                <a:gd name="connsiteY14" fmla="*/ 115302 h 365960"/>
                <a:gd name="connsiteX15" fmla="*/ 1119065 w 1474999"/>
                <a:gd name="connsiteY15" fmla="*/ 35092 h 365960"/>
                <a:gd name="connsiteX16" fmla="*/ 1169197 w 1474999"/>
                <a:gd name="connsiteY16" fmla="*/ 35092 h 365960"/>
                <a:gd name="connsiteX17" fmla="*/ 1249407 w 1474999"/>
                <a:gd name="connsiteY17" fmla="*/ 100263 h 365960"/>
                <a:gd name="connsiteX18" fmla="*/ 1344657 w 1474999"/>
                <a:gd name="connsiteY18" fmla="*/ 160421 h 365960"/>
                <a:gd name="connsiteX19" fmla="*/ 1344657 w 1474999"/>
                <a:gd name="connsiteY19" fmla="*/ 260684 h 365960"/>
                <a:gd name="connsiteX20" fmla="*/ 1374736 w 1474999"/>
                <a:gd name="connsiteY20" fmla="*/ 320842 h 365960"/>
                <a:gd name="connsiteX21" fmla="*/ 1394789 w 1474999"/>
                <a:gd name="connsiteY21" fmla="*/ 330868 h 365960"/>
                <a:gd name="connsiteX22" fmla="*/ 1474999 w 1474999"/>
                <a:gd name="connsiteY22" fmla="*/ 365960 h 365960"/>
                <a:gd name="connsiteX0" fmla="*/ 40174 w 1473937"/>
                <a:gd name="connsiteY0" fmla="*/ 0 h 426118"/>
                <a:gd name="connsiteX1" fmla="*/ 69 w 1473937"/>
                <a:gd name="connsiteY1" fmla="*/ 170447 h 426118"/>
                <a:gd name="connsiteX2" fmla="*/ 50200 w 1473937"/>
                <a:gd name="connsiteY2" fmla="*/ 265697 h 426118"/>
                <a:gd name="connsiteX3" fmla="*/ 215635 w 1473937"/>
                <a:gd name="connsiteY3" fmla="*/ 270710 h 426118"/>
                <a:gd name="connsiteX4" fmla="*/ 265766 w 1473937"/>
                <a:gd name="connsiteY4" fmla="*/ 285750 h 426118"/>
                <a:gd name="connsiteX5" fmla="*/ 315898 w 1473937"/>
                <a:gd name="connsiteY5" fmla="*/ 245645 h 426118"/>
                <a:gd name="connsiteX6" fmla="*/ 366029 w 1473937"/>
                <a:gd name="connsiteY6" fmla="*/ 260684 h 426118"/>
                <a:gd name="connsiteX7" fmla="*/ 486345 w 1473937"/>
                <a:gd name="connsiteY7" fmla="*/ 180474 h 426118"/>
                <a:gd name="connsiteX8" fmla="*/ 541490 w 1473937"/>
                <a:gd name="connsiteY8" fmla="*/ 240632 h 426118"/>
                <a:gd name="connsiteX9" fmla="*/ 641753 w 1473937"/>
                <a:gd name="connsiteY9" fmla="*/ 245645 h 426118"/>
                <a:gd name="connsiteX10" fmla="*/ 681858 w 1473937"/>
                <a:gd name="connsiteY10" fmla="*/ 260684 h 426118"/>
                <a:gd name="connsiteX11" fmla="*/ 787135 w 1473937"/>
                <a:gd name="connsiteY11" fmla="*/ 225592 h 426118"/>
                <a:gd name="connsiteX12" fmla="*/ 887398 w 1473937"/>
                <a:gd name="connsiteY12" fmla="*/ 225592 h 426118"/>
                <a:gd name="connsiteX13" fmla="*/ 987661 w 1473937"/>
                <a:gd name="connsiteY13" fmla="*/ 220579 h 426118"/>
                <a:gd name="connsiteX14" fmla="*/ 1082911 w 1473937"/>
                <a:gd name="connsiteY14" fmla="*/ 175460 h 426118"/>
                <a:gd name="connsiteX15" fmla="*/ 1118003 w 1473937"/>
                <a:gd name="connsiteY15" fmla="*/ 95250 h 426118"/>
                <a:gd name="connsiteX16" fmla="*/ 1168135 w 1473937"/>
                <a:gd name="connsiteY16" fmla="*/ 95250 h 426118"/>
                <a:gd name="connsiteX17" fmla="*/ 1248345 w 1473937"/>
                <a:gd name="connsiteY17" fmla="*/ 160421 h 426118"/>
                <a:gd name="connsiteX18" fmla="*/ 1343595 w 1473937"/>
                <a:gd name="connsiteY18" fmla="*/ 220579 h 426118"/>
                <a:gd name="connsiteX19" fmla="*/ 1343595 w 1473937"/>
                <a:gd name="connsiteY19" fmla="*/ 320842 h 426118"/>
                <a:gd name="connsiteX20" fmla="*/ 1373674 w 1473937"/>
                <a:gd name="connsiteY20" fmla="*/ 381000 h 426118"/>
                <a:gd name="connsiteX21" fmla="*/ 1393727 w 1473937"/>
                <a:gd name="connsiteY21" fmla="*/ 391026 h 426118"/>
                <a:gd name="connsiteX22" fmla="*/ 1473937 w 1473937"/>
                <a:gd name="connsiteY22" fmla="*/ 426118 h 4261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473937" h="426118">
                  <a:moveTo>
                    <a:pt x="40174" y="0"/>
                  </a:moveTo>
                  <a:cubicBezTo>
                    <a:pt x="27641" y="38016"/>
                    <a:pt x="-1602" y="126164"/>
                    <a:pt x="69" y="170447"/>
                  </a:cubicBezTo>
                  <a:cubicBezTo>
                    <a:pt x="1740" y="214730"/>
                    <a:pt x="14272" y="248987"/>
                    <a:pt x="50200" y="265697"/>
                  </a:cubicBezTo>
                  <a:cubicBezTo>
                    <a:pt x="86128" y="282407"/>
                    <a:pt x="179707" y="267368"/>
                    <a:pt x="215635" y="270710"/>
                  </a:cubicBezTo>
                  <a:cubicBezTo>
                    <a:pt x="251563" y="274052"/>
                    <a:pt x="249056" y="289927"/>
                    <a:pt x="265766" y="285750"/>
                  </a:cubicBezTo>
                  <a:cubicBezTo>
                    <a:pt x="282476" y="281573"/>
                    <a:pt x="299188" y="249823"/>
                    <a:pt x="315898" y="245645"/>
                  </a:cubicBezTo>
                  <a:cubicBezTo>
                    <a:pt x="332608" y="241467"/>
                    <a:pt x="337621" y="271546"/>
                    <a:pt x="366029" y="260684"/>
                  </a:cubicBezTo>
                  <a:cubicBezTo>
                    <a:pt x="394437" y="249822"/>
                    <a:pt x="457102" y="183816"/>
                    <a:pt x="486345" y="180474"/>
                  </a:cubicBezTo>
                  <a:cubicBezTo>
                    <a:pt x="515588" y="177132"/>
                    <a:pt x="515589" y="229770"/>
                    <a:pt x="541490" y="240632"/>
                  </a:cubicBezTo>
                  <a:cubicBezTo>
                    <a:pt x="567391" y="251494"/>
                    <a:pt x="618358" y="242303"/>
                    <a:pt x="641753" y="245645"/>
                  </a:cubicBezTo>
                  <a:cubicBezTo>
                    <a:pt x="665148" y="248987"/>
                    <a:pt x="657628" y="264026"/>
                    <a:pt x="681858" y="260684"/>
                  </a:cubicBezTo>
                  <a:cubicBezTo>
                    <a:pt x="706088" y="257342"/>
                    <a:pt x="752878" y="231441"/>
                    <a:pt x="787135" y="225592"/>
                  </a:cubicBezTo>
                  <a:cubicBezTo>
                    <a:pt x="821392" y="219743"/>
                    <a:pt x="853977" y="226428"/>
                    <a:pt x="887398" y="225592"/>
                  </a:cubicBezTo>
                  <a:cubicBezTo>
                    <a:pt x="920819" y="224757"/>
                    <a:pt x="955076" y="228934"/>
                    <a:pt x="987661" y="220579"/>
                  </a:cubicBezTo>
                  <a:cubicBezTo>
                    <a:pt x="1020246" y="212224"/>
                    <a:pt x="1061187" y="196348"/>
                    <a:pt x="1082911" y="175460"/>
                  </a:cubicBezTo>
                  <a:cubicBezTo>
                    <a:pt x="1104635" y="154572"/>
                    <a:pt x="1103799" y="108618"/>
                    <a:pt x="1118003" y="95250"/>
                  </a:cubicBezTo>
                  <a:cubicBezTo>
                    <a:pt x="1132207" y="81882"/>
                    <a:pt x="1146412" y="84388"/>
                    <a:pt x="1168135" y="95250"/>
                  </a:cubicBezTo>
                  <a:cubicBezTo>
                    <a:pt x="1189858" y="106112"/>
                    <a:pt x="1219102" y="139533"/>
                    <a:pt x="1248345" y="160421"/>
                  </a:cubicBezTo>
                  <a:cubicBezTo>
                    <a:pt x="1277588" y="181309"/>
                    <a:pt x="1327720" y="193842"/>
                    <a:pt x="1343595" y="220579"/>
                  </a:cubicBezTo>
                  <a:cubicBezTo>
                    <a:pt x="1359470" y="247316"/>
                    <a:pt x="1338582" y="294105"/>
                    <a:pt x="1343595" y="320842"/>
                  </a:cubicBezTo>
                  <a:cubicBezTo>
                    <a:pt x="1348608" y="347579"/>
                    <a:pt x="1365319" y="369303"/>
                    <a:pt x="1373674" y="381000"/>
                  </a:cubicBezTo>
                  <a:cubicBezTo>
                    <a:pt x="1382029" y="392697"/>
                    <a:pt x="1377017" y="383506"/>
                    <a:pt x="1393727" y="391026"/>
                  </a:cubicBezTo>
                  <a:cubicBezTo>
                    <a:pt x="1410437" y="398546"/>
                    <a:pt x="1442187" y="412332"/>
                    <a:pt x="1473937" y="42611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7" name="フリーフォーム: 図形 6">
              <a:extLst>
                <a:ext uri="{FF2B5EF4-FFF2-40B4-BE49-F238E27FC236}">
                  <a16:creationId xmlns:a16="http://schemas.microsoft.com/office/drawing/2014/main" id="{D405676C-0722-4454-96FA-441D63ACC661}"/>
                </a:ext>
              </a:extLst>
            </xdr:cNvPr>
            <xdr:cNvSpPr/>
          </xdr:nvSpPr>
          <xdr:spPr>
            <a:xfrm>
              <a:off x="3070169" y="3190058"/>
              <a:ext cx="1336720" cy="1322071"/>
            </a:xfrm>
            <a:custGeom>
              <a:avLst/>
              <a:gdLst>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1186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1128047 w 1338599"/>
                <a:gd name="connsiteY37" fmla="*/ 103271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62732"/>
                <a:gd name="connsiteY0" fmla="*/ 0 h 1318461"/>
                <a:gd name="connsiteX1" fmla="*/ 466309 w 1362732"/>
                <a:gd name="connsiteY1" fmla="*/ 15040 h 1318461"/>
                <a:gd name="connsiteX2" fmla="*/ 461296 w 1362732"/>
                <a:gd name="connsiteY2" fmla="*/ 50132 h 1318461"/>
                <a:gd name="connsiteX3" fmla="*/ 386099 w 1362732"/>
                <a:gd name="connsiteY3" fmla="*/ 80211 h 1318461"/>
                <a:gd name="connsiteX4" fmla="*/ 351007 w 1362732"/>
                <a:gd name="connsiteY4" fmla="*/ 50132 h 1318461"/>
                <a:gd name="connsiteX5" fmla="*/ 376073 w 1362732"/>
                <a:gd name="connsiteY5" fmla="*/ 165435 h 1318461"/>
                <a:gd name="connsiteX6" fmla="*/ 411165 w 1362732"/>
                <a:gd name="connsiteY6" fmla="*/ 230606 h 1318461"/>
                <a:gd name="connsiteX7" fmla="*/ 356020 w 1362732"/>
                <a:gd name="connsiteY7" fmla="*/ 250658 h 1318461"/>
                <a:gd name="connsiteX8" fmla="*/ 275809 w 1362732"/>
                <a:gd name="connsiteY8" fmla="*/ 275724 h 1318461"/>
                <a:gd name="connsiteX9" fmla="*/ 265783 w 1362732"/>
                <a:gd name="connsiteY9" fmla="*/ 255671 h 1318461"/>
                <a:gd name="connsiteX10" fmla="*/ 215651 w 1362732"/>
                <a:gd name="connsiteY10" fmla="*/ 320843 h 1318461"/>
                <a:gd name="connsiteX11" fmla="*/ 155494 w 1362732"/>
                <a:gd name="connsiteY11" fmla="*/ 315829 h 1318461"/>
                <a:gd name="connsiteX12" fmla="*/ 105362 w 1362732"/>
                <a:gd name="connsiteY12" fmla="*/ 370974 h 1318461"/>
                <a:gd name="connsiteX13" fmla="*/ 65257 w 1362732"/>
                <a:gd name="connsiteY13" fmla="*/ 370974 h 1318461"/>
                <a:gd name="connsiteX14" fmla="*/ 10112 w 1362732"/>
                <a:gd name="connsiteY14" fmla="*/ 350921 h 1318461"/>
                <a:gd name="connsiteX15" fmla="*/ 5099 w 1362732"/>
                <a:gd name="connsiteY15" fmla="*/ 391027 h 1318461"/>
                <a:gd name="connsiteX16" fmla="*/ 65257 w 1362732"/>
                <a:gd name="connsiteY16" fmla="*/ 391027 h 1318461"/>
                <a:gd name="connsiteX17" fmla="*/ 140454 w 1362732"/>
                <a:gd name="connsiteY17" fmla="*/ 391027 h 1318461"/>
                <a:gd name="connsiteX18" fmla="*/ 220665 w 1362732"/>
                <a:gd name="connsiteY18" fmla="*/ 391027 h 1318461"/>
                <a:gd name="connsiteX19" fmla="*/ 275809 w 1362732"/>
                <a:gd name="connsiteY19" fmla="*/ 461211 h 1318461"/>
                <a:gd name="connsiteX20" fmla="*/ 275809 w 1362732"/>
                <a:gd name="connsiteY20" fmla="*/ 506329 h 1318461"/>
                <a:gd name="connsiteX21" fmla="*/ 255757 w 1362732"/>
                <a:gd name="connsiteY21" fmla="*/ 521369 h 1318461"/>
                <a:gd name="connsiteX22" fmla="*/ 255757 w 1362732"/>
                <a:gd name="connsiteY22" fmla="*/ 561474 h 1318461"/>
                <a:gd name="connsiteX23" fmla="*/ 320928 w 1362732"/>
                <a:gd name="connsiteY23" fmla="*/ 661737 h 1318461"/>
                <a:gd name="connsiteX24" fmla="*/ 345994 w 1362732"/>
                <a:gd name="connsiteY24" fmla="*/ 726909 h 1318461"/>
                <a:gd name="connsiteX25" fmla="*/ 436231 w 1362732"/>
                <a:gd name="connsiteY25" fmla="*/ 792079 h 1318461"/>
                <a:gd name="connsiteX26" fmla="*/ 481349 w 1362732"/>
                <a:gd name="connsiteY26" fmla="*/ 902369 h 1318461"/>
                <a:gd name="connsiteX27" fmla="*/ 546520 w 1362732"/>
                <a:gd name="connsiteY27" fmla="*/ 957513 h 1318461"/>
                <a:gd name="connsiteX28" fmla="*/ 621718 w 1362732"/>
                <a:gd name="connsiteY28" fmla="*/ 872290 h 1318461"/>
                <a:gd name="connsiteX29" fmla="*/ 732007 w 1362732"/>
                <a:gd name="connsiteY29" fmla="*/ 772027 h 1318461"/>
                <a:gd name="connsiteX30" fmla="*/ 862349 w 1362732"/>
                <a:gd name="connsiteY30" fmla="*/ 777040 h 1318461"/>
                <a:gd name="connsiteX31" fmla="*/ 947572 w 1362732"/>
                <a:gd name="connsiteY31" fmla="*/ 777040 h 1318461"/>
                <a:gd name="connsiteX32" fmla="*/ 1057862 w 1362732"/>
                <a:gd name="connsiteY32" fmla="*/ 812132 h 1318461"/>
                <a:gd name="connsiteX33" fmla="*/ 1153112 w 1362732"/>
                <a:gd name="connsiteY33" fmla="*/ 862264 h 1318461"/>
                <a:gd name="connsiteX34" fmla="*/ 1118020 w 1362732"/>
                <a:gd name="connsiteY34" fmla="*/ 957514 h 1318461"/>
                <a:gd name="connsiteX35" fmla="*/ 1358651 w 1362732"/>
                <a:gd name="connsiteY35" fmla="*/ 1012658 h 1318461"/>
                <a:gd name="connsiteX36" fmla="*/ 887415 w 1362732"/>
                <a:gd name="connsiteY36" fmla="*/ 1173079 h 1318461"/>
                <a:gd name="connsiteX37" fmla="*/ 1128047 w 1362732"/>
                <a:gd name="connsiteY37" fmla="*/ 1032711 h 1318461"/>
                <a:gd name="connsiteX38" fmla="*/ 937546 w 1362732"/>
                <a:gd name="connsiteY38" fmla="*/ 1173079 h 1318461"/>
                <a:gd name="connsiteX39" fmla="*/ 1007730 w 1362732"/>
                <a:gd name="connsiteY39" fmla="*/ 1173079 h 1318461"/>
                <a:gd name="connsiteX40" fmla="*/ 1113007 w 1362732"/>
                <a:gd name="connsiteY40" fmla="*/ 1163053 h 1318461"/>
                <a:gd name="connsiteX41" fmla="*/ 1178178 w 1362732"/>
                <a:gd name="connsiteY41" fmla="*/ 1163053 h 1318461"/>
                <a:gd name="connsiteX42" fmla="*/ 1238336 w 1362732"/>
                <a:gd name="connsiteY42" fmla="*/ 1213185 h 1318461"/>
                <a:gd name="connsiteX43" fmla="*/ 1308520 w 1362732"/>
                <a:gd name="connsiteY43" fmla="*/ 1233237 h 1318461"/>
                <a:gd name="connsiteX44" fmla="*/ 1338599 w 1362732"/>
                <a:gd name="connsiteY44" fmla="*/ 1318461 h 1318461"/>
                <a:gd name="connsiteX0" fmla="*/ 531480 w 1673349"/>
                <a:gd name="connsiteY0" fmla="*/ 0 h 1318461"/>
                <a:gd name="connsiteX1" fmla="*/ 466309 w 1673349"/>
                <a:gd name="connsiteY1" fmla="*/ 15040 h 1318461"/>
                <a:gd name="connsiteX2" fmla="*/ 461296 w 1673349"/>
                <a:gd name="connsiteY2" fmla="*/ 50132 h 1318461"/>
                <a:gd name="connsiteX3" fmla="*/ 386099 w 1673349"/>
                <a:gd name="connsiteY3" fmla="*/ 80211 h 1318461"/>
                <a:gd name="connsiteX4" fmla="*/ 351007 w 1673349"/>
                <a:gd name="connsiteY4" fmla="*/ 50132 h 1318461"/>
                <a:gd name="connsiteX5" fmla="*/ 376073 w 1673349"/>
                <a:gd name="connsiteY5" fmla="*/ 165435 h 1318461"/>
                <a:gd name="connsiteX6" fmla="*/ 411165 w 1673349"/>
                <a:gd name="connsiteY6" fmla="*/ 230606 h 1318461"/>
                <a:gd name="connsiteX7" fmla="*/ 356020 w 1673349"/>
                <a:gd name="connsiteY7" fmla="*/ 250658 h 1318461"/>
                <a:gd name="connsiteX8" fmla="*/ 275809 w 1673349"/>
                <a:gd name="connsiteY8" fmla="*/ 275724 h 1318461"/>
                <a:gd name="connsiteX9" fmla="*/ 265783 w 1673349"/>
                <a:gd name="connsiteY9" fmla="*/ 255671 h 1318461"/>
                <a:gd name="connsiteX10" fmla="*/ 215651 w 1673349"/>
                <a:gd name="connsiteY10" fmla="*/ 320843 h 1318461"/>
                <a:gd name="connsiteX11" fmla="*/ 155494 w 1673349"/>
                <a:gd name="connsiteY11" fmla="*/ 315829 h 1318461"/>
                <a:gd name="connsiteX12" fmla="*/ 105362 w 1673349"/>
                <a:gd name="connsiteY12" fmla="*/ 370974 h 1318461"/>
                <a:gd name="connsiteX13" fmla="*/ 65257 w 1673349"/>
                <a:gd name="connsiteY13" fmla="*/ 370974 h 1318461"/>
                <a:gd name="connsiteX14" fmla="*/ 10112 w 1673349"/>
                <a:gd name="connsiteY14" fmla="*/ 350921 h 1318461"/>
                <a:gd name="connsiteX15" fmla="*/ 5099 w 1673349"/>
                <a:gd name="connsiteY15" fmla="*/ 391027 h 1318461"/>
                <a:gd name="connsiteX16" fmla="*/ 65257 w 1673349"/>
                <a:gd name="connsiteY16" fmla="*/ 391027 h 1318461"/>
                <a:gd name="connsiteX17" fmla="*/ 140454 w 1673349"/>
                <a:gd name="connsiteY17" fmla="*/ 391027 h 1318461"/>
                <a:gd name="connsiteX18" fmla="*/ 220665 w 1673349"/>
                <a:gd name="connsiteY18" fmla="*/ 391027 h 1318461"/>
                <a:gd name="connsiteX19" fmla="*/ 275809 w 1673349"/>
                <a:gd name="connsiteY19" fmla="*/ 461211 h 1318461"/>
                <a:gd name="connsiteX20" fmla="*/ 275809 w 1673349"/>
                <a:gd name="connsiteY20" fmla="*/ 506329 h 1318461"/>
                <a:gd name="connsiteX21" fmla="*/ 255757 w 1673349"/>
                <a:gd name="connsiteY21" fmla="*/ 521369 h 1318461"/>
                <a:gd name="connsiteX22" fmla="*/ 255757 w 1673349"/>
                <a:gd name="connsiteY22" fmla="*/ 561474 h 1318461"/>
                <a:gd name="connsiteX23" fmla="*/ 320928 w 1673349"/>
                <a:gd name="connsiteY23" fmla="*/ 661737 h 1318461"/>
                <a:gd name="connsiteX24" fmla="*/ 345994 w 1673349"/>
                <a:gd name="connsiteY24" fmla="*/ 726909 h 1318461"/>
                <a:gd name="connsiteX25" fmla="*/ 436231 w 1673349"/>
                <a:gd name="connsiteY25" fmla="*/ 792079 h 1318461"/>
                <a:gd name="connsiteX26" fmla="*/ 481349 w 1673349"/>
                <a:gd name="connsiteY26" fmla="*/ 902369 h 1318461"/>
                <a:gd name="connsiteX27" fmla="*/ 546520 w 1673349"/>
                <a:gd name="connsiteY27" fmla="*/ 957513 h 1318461"/>
                <a:gd name="connsiteX28" fmla="*/ 621718 w 1673349"/>
                <a:gd name="connsiteY28" fmla="*/ 872290 h 1318461"/>
                <a:gd name="connsiteX29" fmla="*/ 732007 w 1673349"/>
                <a:gd name="connsiteY29" fmla="*/ 772027 h 1318461"/>
                <a:gd name="connsiteX30" fmla="*/ 862349 w 1673349"/>
                <a:gd name="connsiteY30" fmla="*/ 777040 h 1318461"/>
                <a:gd name="connsiteX31" fmla="*/ 947572 w 1673349"/>
                <a:gd name="connsiteY31" fmla="*/ 777040 h 1318461"/>
                <a:gd name="connsiteX32" fmla="*/ 1057862 w 1673349"/>
                <a:gd name="connsiteY32" fmla="*/ 812132 h 1318461"/>
                <a:gd name="connsiteX33" fmla="*/ 1153112 w 1673349"/>
                <a:gd name="connsiteY33" fmla="*/ 862264 h 1318461"/>
                <a:gd name="connsiteX34" fmla="*/ 1118020 w 1673349"/>
                <a:gd name="connsiteY34" fmla="*/ 957514 h 1318461"/>
                <a:gd name="connsiteX35" fmla="*/ 1358651 w 1673349"/>
                <a:gd name="connsiteY35" fmla="*/ 1012658 h 1318461"/>
                <a:gd name="connsiteX36" fmla="*/ 1669467 w 1673349"/>
                <a:gd name="connsiteY36" fmla="*/ 1057776 h 1318461"/>
                <a:gd name="connsiteX37" fmla="*/ 1128047 w 1673349"/>
                <a:gd name="connsiteY37" fmla="*/ 1032711 h 1318461"/>
                <a:gd name="connsiteX38" fmla="*/ 937546 w 1673349"/>
                <a:gd name="connsiteY38" fmla="*/ 1173079 h 1318461"/>
                <a:gd name="connsiteX39" fmla="*/ 1007730 w 1673349"/>
                <a:gd name="connsiteY39" fmla="*/ 1173079 h 1318461"/>
                <a:gd name="connsiteX40" fmla="*/ 1113007 w 1673349"/>
                <a:gd name="connsiteY40" fmla="*/ 1163053 h 1318461"/>
                <a:gd name="connsiteX41" fmla="*/ 1178178 w 1673349"/>
                <a:gd name="connsiteY41" fmla="*/ 1163053 h 1318461"/>
                <a:gd name="connsiteX42" fmla="*/ 1238336 w 1673349"/>
                <a:gd name="connsiteY42" fmla="*/ 1213185 h 1318461"/>
                <a:gd name="connsiteX43" fmla="*/ 1308520 w 1673349"/>
                <a:gd name="connsiteY43" fmla="*/ 1233237 h 1318461"/>
                <a:gd name="connsiteX44" fmla="*/ 1338599 w 167334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32007 w 1795239"/>
                <a:gd name="connsiteY29" fmla="*/ 772027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047835 w 1795239"/>
                <a:gd name="connsiteY35" fmla="*/ 782053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303"/>
                <a:gd name="connsiteY0" fmla="*/ 0 h 1318461"/>
                <a:gd name="connsiteX1" fmla="*/ 466309 w 1795303"/>
                <a:gd name="connsiteY1" fmla="*/ 15040 h 1318461"/>
                <a:gd name="connsiteX2" fmla="*/ 461296 w 1795303"/>
                <a:gd name="connsiteY2" fmla="*/ 50132 h 1318461"/>
                <a:gd name="connsiteX3" fmla="*/ 386099 w 1795303"/>
                <a:gd name="connsiteY3" fmla="*/ 80211 h 1318461"/>
                <a:gd name="connsiteX4" fmla="*/ 351007 w 1795303"/>
                <a:gd name="connsiteY4" fmla="*/ 50132 h 1318461"/>
                <a:gd name="connsiteX5" fmla="*/ 376073 w 1795303"/>
                <a:gd name="connsiteY5" fmla="*/ 165435 h 1318461"/>
                <a:gd name="connsiteX6" fmla="*/ 411165 w 1795303"/>
                <a:gd name="connsiteY6" fmla="*/ 230606 h 1318461"/>
                <a:gd name="connsiteX7" fmla="*/ 356020 w 1795303"/>
                <a:gd name="connsiteY7" fmla="*/ 250658 h 1318461"/>
                <a:gd name="connsiteX8" fmla="*/ 275809 w 1795303"/>
                <a:gd name="connsiteY8" fmla="*/ 275724 h 1318461"/>
                <a:gd name="connsiteX9" fmla="*/ 265783 w 1795303"/>
                <a:gd name="connsiteY9" fmla="*/ 255671 h 1318461"/>
                <a:gd name="connsiteX10" fmla="*/ 215651 w 1795303"/>
                <a:gd name="connsiteY10" fmla="*/ 320843 h 1318461"/>
                <a:gd name="connsiteX11" fmla="*/ 155494 w 1795303"/>
                <a:gd name="connsiteY11" fmla="*/ 315829 h 1318461"/>
                <a:gd name="connsiteX12" fmla="*/ 105362 w 1795303"/>
                <a:gd name="connsiteY12" fmla="*/ 370974 h 1318461"/>
                <a:gd name="connsiteX13" fmla="*/ 65257 w 1795303"/>
                <a:gd name="connsiteY13" fmla="*/ 370974 h 1318461"/>
                <a:gd name="connsiteX14" fmla="*/ 10112 w 1795303"/>
                <a:gd name="connsiteY14" fmla="*/ 350921 h 1318461"/>
                <a:gd name="connsiteX15" fmla="*/ 5099 w 1795303"/>
                <a:gd name="connsiteY15" fmla="*/ 391027 h 1318461"/>
                <a:gd name="connsiteX16" fmla="*/ 65257 w 1795303"/>
                <a:gd name="connsiteY16" fmla="*/ 391027 h 1318461"/>
                <a:gd name="connsiteX17" fmla="*/ 140454 w 1795303"/>
                <a:gd name="connsiteY17" fmla="*/ 391027 h 1318461"/>
                <a:gd name="connsiteX18" fmla="*/ 220665 w 1795303"/>
                <a:gd name="connsiteY18" fmla="*/ 391027 h 1318461"/>
                <a:gd name="connsiteX19" fmla="*/ 275809 w 1795303"/>
                <a:gd name="connsiteY19" fmla="*/ 461211 h 1318461"/>
                <a:gd name="connsiteX20" fmla="*/ 275809 w 1795303"/>
                <a:gd name="connsiteY20" fmla="*/ 506329 h 1318461"/>
                <a:gd name="connsiteX21" fmla="*/ 255757 w 1795303"/>
                <a:gd name="connsiteY21" fmla="*/ 521369 h 1318461"/>
                <a:gd name="connsiteX22" fmla="*/ 255757 w 1795303"/>
                <a:gd name="connsiteY22" fmla="*/ 561474 h 1318461"/>
                <a:gd name="connsiteX23" fmla="*/ 320928 w 1795303"/>
                <a:gd name="connsiteY23" fmla="*/ 661737 h 1318461"/>
                <a:gd name="connsiteX24" fmla="*/ 345994 w 1795303"/>
                <a:gd name="connsiteY24" fmla="*/ 726909 h 1318461"/>
                <a:gd name="connsiteX25" fmla="*/ 436231 w 1795303"/>
                <a:gd name="connsiteY25" fmla="*/ 792079 h 1318461"/>
                <a:gd name="connsiteX26" fmla="*/ 481349 w 1795303"/>
                <a:gd name="connsiteY26" fmla="*/ 902369 h 1318461"/>
                <a:gd name="connsiteX27" fmla="*/ 546520 w 1795303"/>
                <a:gd name="connsiteY27" fmla="*/ 957513 h 1318461"/>
                <a:gd name="connsiteX28" fmla="*/ 621718 w 1795303"/>
                <a:gd name="connsiteY28" fmla="*/ 872290 h 1318461"/>
                <a:gd name="connsiteX29" fmla="*/ 711955 w 1795303"/>
                <a:gd name="connsiteY29" fmla="*/ 812132 h 1318461"/>
                <a:gd name="connsiteX30" fmla="*/ 721981 w 1795303"/>
                <a:gd name="connsiteY30" fmla="*/ 751974 h 1318461"/>
                <a:gd name="connsiteX31" fmla="*/ 797177 w 1795303"/>
                <a:gd name="connsiteY31" fmla="*/ 746961 h 1318461"/>
                <a:gd name="connsiteX32" fmla="*/ 867361 w 1795303"/>
                <a:gd name="connsiteY32" fmla="*/ 736935 h 1318461"/>
                <a:gd name="connsiteX33" fmla="*/ 952587 w 1795303"/>
                <a:gd name="connsiteY33" fmla="*/ 792080 h 1318461"/>
                <a:gd name="connsiteX34" fmla="*/ 997704 w 1795303"/>
                <a:gd name="connsiteY34" fmla="*/ 777040 h 1318461"/>
                <a:gd name="connsiteX35" fmla="*/ 1047835 w 1795303"/>
                <a:gd name="connsiteY35" fmla="*/ 782053 h 1318461"/>
                <a:gd name="connsiteX36" fmla="*/ 1153112 w 1795303"/>
                <a:gd name="connsiteY36" fmla="*/ 837197 h 1318461"/>
                <a:gd name="connsiteX37" fmla="*/ 1128047 w 1795303"/>
                <a:gd name="connsiteY37" fmla="*/ 1032711 h 1318461"/>
                <a:gd name="connsiteX38" fmla="*/ 1794796 w 1795303"/>
                <a:gd name="connsiteY38" fmla="*/ 1163053 h 1318461"/>
                <a:gd name="connsiteX39" fmla="*/ 1007730 w 1795303"/>
                <a:gd name="connsiteY39" fmla="*/ 1173079 h 1318461"/>
                <a:gd name="connsiteX40" fmla="*/ 1113007 w 1795303"/>
                <a:gd name="connsiteY40" fmla="*/ 1163053 h 1318461"/>
                <a:gd name="connsiteX41" fmla="*/ 1178178 w 1795303"/>
                <a:gd name="connsiteY41" fmla="*/ 1163053 h 1318461"/>
                <a:gd name="connsiteX42" fmla="*/ 1238336 w 1795303"/>
                <a:gd name="connsiteY42" fmla="*/ 1213185 h 1318461"/>
                <a:gd name="connsiteX43" fmla="*/ 1308520 w 1795303"/>
                <a:gd name="connsiteY43" fmla="*/ 1233237 h 1318461"/>
                <a:gd name="connsiteX44" fmla="*/ 1338599 w 1795303"/>
                <a:gd name="connsiteY44" fmla="*/ 1318461 h 1318461"/>
                <a:gd name="connsiteX0" fmla="*/ 531480 w 1794808"/>
                <a:gd name="connsiteY0" fmla="*/ 0 h 1318461"/>
                <a:gd name="connsiteX1" fmla="*/ 466309 w 1794808"/>
                <a:gd name="connsiteY1" fmla="*/ 15040 h 1318461"/>
                <a:gd name="connsiteX2" fmla="*/ 461296 w 1794808"/>
                <a:gd name="connsiteY2" fmla="*/ 50132 h 1318461"/>
                <a:gd name="connsiteX3" fmla="*/ 386099 w 1794808"/>
                <a:gd name="connsiteY3" fmla="*/ 80211 h 1318461"/>
                <a:gd name="connsiteX4" fmla="*/ 351007 w 1794808"/>
                <a:gd name="connsiteY4" fmla="*/ 50132 h 1318461"/>
                <a:gd name="connsiteX5" fmla="*/ 376073 w 1794808"/>
                <a:gd name="connsiteY5" fmla="*/ 165435 h 1318461"/>
                <a:gd name="connsiteX6" fmla="*/ 411165 w 1794808"/>
                <a:gd name="connsiteY6" fmla="*/ 230606 h 1318461"/>
                <a:gd name="connsiteX7" fmla="*/ 356020 w 1794808"/>
                <a:gd name="connsiteY7" fmla="*/ 250658 h 1318461"/>
                <a:gd name="connsiteX8" fmla="*/ 275809 w 1794808"/>
                <a:gd name="connsiteY8" fmla="*/ 275724 h 1318461"/>
                <a:gd name="connsiteX9" fmla="*/ 265783 w 1794808"/>
                <a:gd name="connsiteY9" fmla="*/ 255671 h 1318461"/>
                <a:gd name="connsiteX10" fmla="*/ 215651 w 1794808"/>
                <a:gd name="connsiteY10" fmla="*/ 320843 h 1318461"/>
                <a:gd name="connsiteX11" fmla="*/ 155494 w 1794808"/>
                <a:gd name="connsiteY11" fmla="*/ 315829 h 1318461"/>
                <a:gd name="connsiteX12" fmla="*/ 105362 w 1794808"/>
                <a:gd name="connsiteY12" fmla="*/ 370974 h 1318461"/>
                <a:gd name="connsiteX13" fmla="*/ 65257 w 1794808"/>
                <a:gd name="connsiteY13" fmla="*/ 370974 h 1318461"/>
                <a:gd name="connsiteX14" fmla="*/ 10112 w 1794808"/>
                <a:gd name="connsiteY14" fmla="*/ 350921 h 1318461"/>
                <a:gd name="connsiteX15" fmla="*/ 5099 w 1794808"/>
                <a:gd name="connsiteY15" fmla="*/ 391027 h 1318461"/>
                <a:gd name="connsiteX16" fmla="*/ 65257 w 1794808"/>
                <a:gd name="connsiteY16" fmla="*/ 391027 h 1318461"/>
                <a:gd name="connsiteX17" fmla="*/ 140454 w 1794808"/>
                <a:gd name="connsiteY17" fmla="*/ 391027 h 1318461"/>
                <a:gd name="connsiteX18" fmla="*/ 220665 w 1794808"/>
                <a:gd name="connsiteY18" fmla="*/ 391027 h 1318461"/>
                <a:gd name="connsiteX19" fmla="*/ 275809 w 1794808"/>
                <a:gd name="connsiteY19" fmla="*/ 461211 h 1318461"/>
                <a:gd name="connsiteX20" fmla="*/ 275809 w 1794808"/>
                <a:gd name="connsiteY20" fmla="*/ 506329 h 1318461"/>
                <a:gd name="connsiteX21" fmla="*/ 255757 w 1794808"/>
                <a:gd name="connsiteY21" fmla="*/ 521369 h 1318461"/>
                <a:gd name="connsiteX22" fmla="*/ 255757 w 1794808"/>
                <a:gd name="connsiteY22" fmla="*/ 561474 h 1318461"/>
                <a:gd name="connsiteX23" fmla="*/ 320928 w 1794808"/>
                <a:gd name="connsiteY23" fmla="*/ 661737 h 1318461"/>
                <a:gd name="connsiteX24" fmla="*/ 345994 w 1794808"/>
                <a:gd name="connsiteY24" fmla="*/ 726909 h 1318461"/>
                <a:gd name="connsiteX25" fmla="*/ 436231 w 1794808"/>
                <a:gd name="connsiteY25" fmla="*/ 792079 h 1318461"/>
                <a:gd name="connsiteX26" fmla="*/ 481349 w 1794808"/>
                <a:gd name="connsiteY26" fmla="*/ 902369 h 1318461"/>
                <a:gd name="connsiteX27" fmla="*/ 546520 w 1794808"/>
                <a:gd name="connsiteY27" fmla="*/ 957513 h 1318461"/>
                <a:gd name="connsiteX28" fmla="*/ 621718 w 1794808"/>
                <a:gd name="connsiteY28" fmla="*/ 872290 h 1318461"/>
                <a:gd name="connsiteX29" fmla="*/ 711955 w 1794808"/>
                <a:gd name="connsiteY29" fmla="*/ 812132 h 1318461"/>
                <a:gd name="connsiteX30" fmla="*/ 721981 w 1794808"/>
                <a:gd name="connsiteY30" fmla="*/ 751974 h 1318461"/>
                <a:gd name="connsiteX31" fmla="*/ 797177 w 1794808"/>
                <a:gd name="connsiteY31" fmla="*/ 746961 h 1318461"/>
                <a:gd name="connsiteX32" fmla="*/ 867361 w 1794808"/>
                <a:gd name="connsiteY32" fmla="*/ 736935 h 1318461"/>
                <a:gd name="connsiteX33" fmla="*/ 952587 w 1794808"/>
                <a:gd name="connsiteY33" fmla="*/ 792080 h 1318461"/>
                <a:gd name="connsiteX34" fmla="*/ 997704 w 1794808"/>
                <a:gd name="connsiteY34" fmla="*/ 777040 h 1318461"/>
                <a:gd name="connsiteX35" fmla="*/ 1047835 w 1794808"/>
                <a:gd name="connsiteY35" fmla="*/ 782053 h 1318461"/>
                <a:gd name="connsiteX36" fmla="*/ 1153112 w 1794808"/>
                <a:gd name="connsiteY36" fmla="*/ 837197 h 1318461"/>
                <a:gd name="connsiteX37" fmla="*/ 1027784 w 1794808"/>
                <a:gd name="connsiteY37" fmla="*/ 867277 h 1318461"/>
                <a:gd name="connsiteX38" fmla="*/ 1794796 w 1794808"/>
                <a:gd name="connsiteY38" fmla="*/ 1163053 h 1318461"/>
                <a:gd name="connsiteX39" fmla="*/ 1007730 w 1794808"/>
                <a:gd name="connsiteY39" fmla="*/ 1173079 h 1318461"/>
                <a:gd name="connsiteX40" fmla="*/ 1113007 w 1794808"/>
                <a:gd name="connsiteY40" fmla="*/ 1163053 h 1318461"/>
                <a:gd name="connsiteX41" fmla="*/ 1178178 w 1794808"/>
                <a:gd name="connsiteY41" fmla="*/ 1163053 h 1318461"/>
                <a:gd name="connsiteX42" fmla="*/ 1238336 w 1794808"/>
                <a:gd name="connsiteY42" fmla="*/ 1213185 h 1318461"/>
                <a:gd name="connsiteX43" fmla="*/ 1308520 w 1794808"/>
                <a:gd name="connsiteY43" fmla="*/ 1233237 h 1318461"/>
                <a:gd name="connsiteX44" fmla="*/ 1338599 w 1794808"/>
                <a:gd name="connsiteY44" fmla="*/ 1318461 h 1318461"/>
                <a:gd name="connsiteX0" fmla="*/ 531480 w 1794935"/>
                <a:gd name="connsiteY0" fmla="*/ 0 h 1318461"/>
                <a:gd name="connsiteX1" fmla="*/ 466309 w 1794935"/>
                <a:gd name="connsiteY1" fmla="*/ 15040 h 1318461"/>
                <a:gd name="connsiteX2" fmla="*/ 461296 w 1794935"/>
                <a:gd name="connsiteY2" fmla="*/ 50132 h 1318461"/>
                <a:gd name="connsiteX3" fmla="*/ 386099 w 1794935"/>
                <a:gd name="connsiteY3" fmla="*/ 80211 h 1318461"/>
                <a:gd name="connsiteX4" fmla="*/ 351007 w 1794935"/>
                <a:gd name="connsiteY4" fmla="*/ 50132 h 1318461"/>
                <a:gd name="connsiteX5" fmla="*/ 376073 w 1794935"/>
                <a:gd name="connsiteY5" fmla="*/ 165435 h 1318461"/>
                <a:gd name="connsiteX6" fmla="*/ 411165 w 1794935"/>
                <a:gd name="connsiteY6" fmla="*/ 230606 h 1318461"/>
                <a:gd name="connsiteX7" fmla="*/ 356020 w 1794935"/>
                <a:gd name="connsiteY7" fmla="*/ 250658 h 1318461"/>
                <a:gd name="connsiteX8" fmla="*/ 275809 w 1794935"/>
                <a:gd name="connsiteY8" fmla="*/ 275724 h 1318461"/>
                <a:gd name="connsiteX9" fmla="*/ 265783 w 1794935"/>
                <a:gd name="connsiteY9" fmla="*/ 255671 h 1318461"/>
                <a:gd name="connsiteX10" fmla="*/ 215651 w 1794935"/>
                <a:gd name="connsiteY10" fmla="*/ 320843 h 1318461"/>
                <a:gd name="connsiteX11" fmla="*/ 155494 w 1794935"/>
                <a:gd name="connsiteY11" fmla="*/ 315829 h 1318461"/>
                <a:gd name="connsiteX12" fmla="*/ 105362 w 1794935"/>
                <a:gd name="connsiteY12" fmla="*/ 370974 h 1318461"/>
                <a:gd name="connsiteX13" fmla="*/ 65257 w 1794935"/>
                <a:gd name="connsiteY13" fmla="*/ 370974 h 1318461"/>
                <a:gd name="connsiteX14" fmla="*/ 10112 w 1794935"/>
                <a:gd name="connsiteY14" fmla="*/ 350921 h 1318461"/>
                <a:gd name="connsiteX15" fmla="*/ 5099 w 1794935"/>
                <a:gd name="connsiteY15" fmla="*/ 391027 h 1318461"/>
                <a:gd name="connsiteX16" fmla="*/ 65257 w 1794935"/>
                <a:gd name="connsiteY16" fmla="*/ 391027 h 1318461"/>
                <a:gd name="connsiteX17" fmla="*/ 140454 w 1794935"/>
                <a:gd name="connsiteY17" fmla="*/ 391027 h 1318461"/>
                <a:gd name="connsiteX18" fmla="*/ 220665 w 1794935"/>
                <a:gd name="connsiteY18" fmla="*/ 391027 h 1318461"/>
                <a:gd name="connsiteX19" fmla="*/ 275809 w 1794935"/>
                <a:gd name="connsiteY19" fmla="*/ 461211 h 1318461"/>
                <a:gd name="connsiteX20" fmla="*/ 275809 w 1794935"/>
                <a:gd name="connsiteY20" fmla="*/ 506329 h 1318461"/>
                <a:gd name="connsiteX21" fmla="*/ 255757 w 1794935"/>
                <a:gd name="connsiteY21" fmla="*/ 521369 h 1318461"/>
                <a:gd name="connsiteX22" fmla="*/ 255757 w 1794935"/>
                <a:gd name="connsiteY22" fmla="*/ 561474 h 1318461"/>
                <a:gd name="connsiteX23" fmla="*/ 320928 w 1794935"/>
                <a:gd name="connsiteY23" fmla="*/ 661737 h 1318461"/>
                <a:gd name="connsiteX24" fmla="*/ 345994 w 1794935"/>
                <a:gd name="connsiteY24" fmla="*/ 726909 h 1318461"/>
                <a:gd name="connsiteX25" fmla="*/ 436231 w 1794935"/>
                <a:gd name="connsiteY25" fmla="*/ 792079 h 1318461"/>
                <a:gd name="connsiteX26" fmla="*/ 481349 w 1794935"/>
                <a:gd name="connsiteY26" fmla="*/ 902369 h 1318461"/>
                <a:gd name="connsiteX27" fmla="*/ 546520 w 1794935"/>
                <a:gd name="connsiteY27" fmla="*/ 957513 h 1318461"/>
                <a:gd name="connsiteX28" fmla="*/ 621718 w 1794935"/>
                <a:gd name="connsiteY28" fmla="*/ 872290 h 1318461"/>
                <a:gd name="connsiteX29" fmla="*/ 711955 w 1794935"/>
                <a:gd name="connsiteY29" fmla="*/ 812132 h 1318461"/>
                <a:gd name="connsiteX30" fmla="*/ 721981 w 1794935"/>
                <a:gd name="connsiteY30" fmla="*/ 751974 h 1318461"/>
                <a:gd name="connsiteX31" fmla="*/ 797177 w 1794935"/>
                <a:gd name="connsiteY31" fmla="*/ 746961 h 1318461"/>
                <a:gd name="connsiteX32" fmla="*/ 867361 w 1794935"/>
                <a:gd name="connsiteY32" fmla="*/ 736935 h 1318461"/>
                <a:gd name="connsiteX33" fmla="*/ 952587 w 1794935"/>
                <a:gd name="connsiteY33" fmla="*/ 792080 h 1318461"/>
                <a:gd name="connsiteX34" fmla="*/ 997704 w 1794935"/>
                <a:gd name="connsiteY34" fmla="*/ 777040 h 1318461"/>
                <a:gd name="connsiteX35" fmla="*/ 1047835 w 1794935"/>
                <a:gd name="connsiteY35" fmla="*/ 782053 h 1318461"/>
                <a:gd name="connsiteX36" fmla="*/ 1153112 w 1794935"/>
                <a:gd name="connsiteY36" fmla="*/ 837197 h 1318461"/>
                <a:gd name="connsiteX37" fmla="*/ 1072902 w 1794935"/>
                <a:gd name="connsiteY37" fmla="*/ 902369 h 1318461"/>
                <a:gd name="connsiteX38" fmla="*/ 1794796 w 1794935"/>
                <a:gd name="connsiteY38" fmla="*/ 1163053 h 1318461"/>
                <a:gd name="connsiteX39" fmla="*/ 1007730 w 1794935"/>
                <a:gd name="connsiteY39" fmla="*/ 1173079 h 1318461"/>
                <a:gd name="connsiteX40" fmla="*/ 1113007 w 1794935"/>
                <a:gd name="connsiteY40" fmla="*/ 1163053 h 1318461"/>
                <a:gd name="connsiteX41" fmla="*/ 1178178 w 1794935"/>
                <a:gd name="connsiteY41" fmla="*/ 1163053 h 1318461"/>
                <a:gd name="connsiteX42" fmla="*/ 1238336 w 1794935"/>
                <a:gd name="connsiteY42" fmla="*/ 1213185 h 1318461"/>
                <a:gd name="connsiteX43" fmla="*/ 1308520 w 1794935"/>
                <a:gd name="connsiteY43" fmla="*/ 1233237 h 1318461"/>
                <a:gd name="connsiteX44" fmla="*/ 1338599 w 1794935"/>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47835 w 1338599"/>
                <a:gd name="connsiteY35" fmla="*/ 782053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338599" h="1318461">
                  <a:moveTo>
                    <a:pt x="531480" y="0"/>
                  </a:moveTo>
                  <a:cubicBezTo>
                    <a:pt x="504743" y="3342"/>
                    <a:pt x="478006" y="6685"/>
                    <a:pt x="466309" y="15040"/>
                  </a:cubicBezTo>
                  <a:cubicBezTo>
                    <a:pt x="454612" y="23395"/>
                    <a:pt x="474664" y="39270"/>
                    <a:pt x="461296" y="50132"/>
                  </a:cubicBezTo>
                  <a:cubicBezTo>
                    <a:pt x="447928" y="60994"/>
                    <a:pt x="404480" y="80211"/>
                    <a:pt x="386099" y="80211"/>
                  </a:cubicBezTo>
                  <a:cubicBezTo>
                    <a:pt x="367718" y="80211"/>
                    <a:pt x="352678" y="35928"/>
                    <a:pt x="351007" y="50132"/>
                  </a:cubicBezTo>
                  <a:cubicBezTo>
                    <a:pt x="349336" y="64336"/>
                    <a:pt x="366047" y="135356"/>
                    <a:pt x="376073" y="165435"/>
                  </a:cubicBezTo>
                  <a:cubicBezTo>
                    <a:pt x="386099" y="195514"/>
                    <a:pt x="414507" y="216402"/>
                    <a:pt x="411165" y="230606"/>
                  </a:cubicBezTo>
                  <a:cubicBezTo>
                    <a:pt x="407823" y="244810"/>
                    <a:pt x="378579" y="243138"/>
                    <a:pt x="356020" y="250658"/>
                  </a:cubicBezTo>
                  <a:cubicBezTo>
                    <a:pt x="333461" y="258178"/>
                    <a:pt x="290848" y="274889"/>
                    <a:pt x="275809" y="275724"/>
                  </a:cubicBezTo>
                  <a:cubicBezTo>
                    <a:pt x="260770" y="276559"/>
                    <a:pt x="275809" y="248151"/>
                    <a:pt x="265783" y="255671"/>
                  </a:cubicBezTo>
                  <a:cubicBezTo>
                    <a:pt x="255757" y="263191"/>
                    <a:pt x="234032" y="310817"/>
                    <a:pt x="215651" y="320843"/>
                  </a:cubicBezTo>
                  <a:cubicBezTo>
                    <a:pt x="197270" y="330869"/>
                    <a:pt x="173875" y="307474"/>
                    <a:pt x="155494" y="315829"/>
                  </a:cubicBezTo>
                  <a:cubicBezTo>
                    <a:pt x="137113" y="324184"/>
                    <a:pt x="120401" y="361783"/>
                    <a:pt x="105362" y="370974"/>
                  </a:cubicBezTo>
                  <a:cubicBezTo>
                    <a:pt x="90323" y="380165"/>
                    <a:pt x="81132" y="374316"/>
                    <a:pt x="65257" y="370974"/>
                  </a:cubicBezTo>
                  <a:cubicBezTo>
                    <a:pt x="49382" y="367632"/>
                    <a:pt x="20138" y="347579"/>
                    <a:pt x="10112" y="350921"/>
                  </a:cubicBezTo>
                  <a:cubicBezTo>
                    <a:pt x="86" y="354263"/>
                    <a:pt x="-4092" y="384343"/>
                    <a:pt x="5099" y="391027"/>
                  </a:cubicBezTo>
                  <a:cubicBezTo>
                    <a:pt x="14290" y="397711"/>
                    <a:pt x="65257" y="391027"/>
                    <a:pt x="65257" y="391027"/>
                  </a:cubicBezTo>
                  <a:lnTo>
                    <a:pt x="140454" y="391027"/>
                  </a:lnTo>
                  <a:cubicBezTo>
                    <a:pt x="166355" y="391027"/>
                    <a:pt x="198106" y="379330"/>
                    <a:pt x="220665" y="391027"/>
                  </a:cubicBezTo>
                  <a:cubicBezTo>
                    <a:pt x="243224" y="402724"/>
                    <a:pt x="266618" y="441994"/>
                    <a:pt x="275809" y="461211"/>
                  </a:cubicBezTo>
                  <a:cubicBezTo>
                    <a:pt x="285000" y="480428"/>
                    <a:pt x="275809" y="506329"/>
                    <a:pt x="275809" y="506329"/>
                  </a:cubicBezTo>
                  <a:cubicBezTo>
                    <a:pt x="272467" y="516355"/>
                    <a:pt x="259099" y="512178"/>
                    <a:pt x="255757" y="521369"/>
                  </a:cubicBezTo>
                  <a:cubicBezTo>
                    <a:pt x="252415" y="530560"/>
                    <a:pt x="244895" y="538079"/>
                    <a:pt x="255757" y="561474"/>
                  </a:cubicBezTo>
                  <a:cubicBezTo>
                    <a:pt x="266619" y="584869"/>
                    <a:pt x="305889" y="634165"/>
                    <a:pt x="320928" y="661737"/>
                  </a:cubicBezTo>
                  <a:cubicBezTo>
                    <a:pt x="335967" y="689309"/>
                    <a:pt x="326777" y="705185"/>
                    <a:pt x="345994" y="726909"/>
                  </a:cubicBezTo>
                  <a:cubicBezTo>
                    <a:pt x="365211" y="748633"/>
                    <a:pt x="413672" y="762836"/>
                    <a:pt x="436231" y="792079"/>
                  </a:cubicBezTo>
                  <a:cubicBezTo>
                    <a:pt x="458790" y="821322"/>
                    <a:pt x="462968" y="874797"/>
                    <a:pt x="481349" y="902369"/>
                  </a:cubicBezTo>
                  <a:cubicBezTo>
                    <a:pt x="499730" y="929941"/>
                    <a:pt x="523125" y="962526"/>
                    <a:pt x="546520" y="957513"/>
                  </a:cubicBezTo>
                  <a:cubicBezTo>
                    <a:pt x="569915" y="952500"/>
                    <a:pt x="594146" y="896520"/>
                    <a:pt x="621718" y="872290"/>
                  </a:cubicBezTo>
                  <a:cubicBezTo>
                    <a:pt x="649290" y="848060"/>
                    <a:pt x="695245" y="832185"/>
                    <a:pt x="711955" y="812132"/>
                  </a:cubicBezTo>
                  <a:cubicBezTo>
                    <a:pt x="728665" y="792079"/>
                    <a:pt x="707777" y="762836"/>
                    <a:pt x="721981" y="751974"/>
                  </a:cubicBezTo>
                  <a:cubicBezTo>
                    <a:pt x="736185" y="741112"/>
                    <a:pt x="772947" y="749468"/>
                    <a:pt x="797177" y="746961"/>
                  </a:cubicBezTo>
                  <a:cubicBezTo>
                    <a:pt x="821407" y="744455"/>
                    <a:pt x="841459" y="729415"/>
                    <a:pt x="867361" y="736935"/>
                  </a:cubicBezTo>
                  <a:cubicBezTo>
                    <a:pt x="893263" y="744455"/>
                    <a:pt x="930863" y="785396"/>
                    <a:pt x="952587" y="792080"/>
                  </a:cubicBezTo>
                  <a:cubicBezTo>
                    <a:pt x="974311" y="798764"/>
                    <a:pt x="980994" y="772027"/>
                    <a:pt x="997704" y="777040"/>
                  </a:cubicBezTo>
                  <a:cubicBezTo>
                    <a:pt x="1014414" y="782053"/>
                    <a:pt x="1026947" y="812132"/>
                    <a:pt x="1052848" y="822158"/>
                  </a:cubicBezTo>
                  <a:cubicBezTo>
                    <a:pt x="1078749" y="832184"/>
                    <a:pt x="1149770" y="823829"/>
                    <a:pt x="1153112" y="837197"/>
                  </a:cubicBezTo>
                  <a:cubicBezTo>
                    <a:pt x="1156454" y="850565"/>
                    <a:pt x="1080422" y="863935"/>
                    <a:pt x="1072902" y="902369"/>
                  </a:cubicBezTo>
                  <a:cubicBezTo>
                    <a:pt x="1065382" y="940803"/>
                    <a:pt x="1118855" y="1022685"/>
                    <a:pt x="1107993" y="1067803"/>
                  </a:cubicBezTo>
                  <a:cubicBezTo>
                    <a:pt x="1097131" y="1112921"/>
                    <a:pt x="1006894" y="1157204"/>
                    <a:pt x="1007730" y="1173079"/>
                  </a:cubicBezTo>
                  <a:cubicBezTo>
                    <a:pt x="1008566" y="1188954"/>
                    <a:pt x="1084599" y="1164724"/>
                    <a:pt x="1113007" y="1163053"/>
                  </a:cubicBezTo>
                  <a:cubicBezTo>
                    <a:pt x="1141415" y="1161382"/>
                    <a:pt x="1157290" y="1154698"/>
                    <a:pt x="1178178" y="1163053"/>
                  </a:cubicBezTo>
                  <a:cubicBezTo>
                    <a:pt x="1199066" y="1171408"/>
                    <a:pt x="1216612" y="1201488"/>
                    <a:pt x="1238336" y="1213185"/>
                  </a:cubicBezTo>
                  <a:cubicBezTo>
                    <a:pt x="1260060" y="1224882"/>
                    <a:pt x="1291810" y="1215691"/>
                    <a:pt x="1308520" y="1233237"/>
                  </a:cubicBezTo>
                  <a:cubicBezTo>
                    <a:pt x="1325230" y="1250783"/>
                    <a:pt x="1331914" y="1284622"/>
                    <a:pt x="1338599" y="1318461"/>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8" name="フリーフォーム: 図形 7">
              <a:extLst>
                <a:ext uri="{FF2B5EF4-FFF2-40B4-BE49-F238E27FC236}">
                  <a16:creationId xmlns:a16="http://schemas.microsoft.com/office/drawing/2014/main" id="{236F1B4F-35E3-441B-8943-63266B3B7402}"/>
                </a:ext>
              </a:extLst>
            </xdr:cNvPr>
            <xdr:cNvSpPr/>
          </xdr:nvSpPr>
          <xdr:spPr>
            <a:xfrm>
              <a:off x="2734843" y="3677667"/>
              <a:ext cx="635777" cy="277926"/>
            </a:xfrm>
            <a:custGeom>
              <a:avLst/>
              <a:gdLst>
                <a:gd name="connsiteX0" fmla="*/ 0 w 636671"/>
                <a:gd name="connsiteY0" fmla="*/ 0 h 277167"/>
                <a:gd name="connsiteX1" fmla="*/ 75197 w 636671"/>
                <a:gd name="connsiteY1" fmla="*/ 45118 h 277167"/>
                <a:gd name="connsiteX2" fmla="*/ 125329 w 636671"/>
                <a:gd name="connsiteY2" fmla="*/ 5013 h 277167"/>
                <a:gd name="connsiteX3" fmla="*/ 230605 w 636671"/>
                <a:gd name="connsiteY3" fmla="*/ 80210 h 277167"/>
                <a:gd name="connsiteX4" fmla="*/ 370974 w 636671"/>
                <a:gd name="connsiteY4" fmla="*/ 135355 h 277167"/>
                <a:gd name="connsiteX5" fmla="*/ 456197 w 636671"/>
                <a:gd name="connsiteY5" fmla="*/ 175460 h 277167"/>
                <a:gd name="connsiteX6" fmla="*/ 506329 w 636671"/>
                <a:gd name="connsiteY6" fmla="*/ 255671 h 277167"/>
                <a:gd name="connsiteX7" fmla="*/ 516355 w 636671"/>
                <a:gd name="connsiteY7" fmla="*/ 275723 h 277167"/>
                <a:gd name="connsiteX8" fmla="*/ 561474 w 636671"/>
                <a:gd name="connsiteY8" fmla="*/ 225592 h 277167"/>
                <a:gd name="connsiteX9" fmla="*/ 636671 w 636671"/>
                <a:gd name="connsiteY9" fmla="*/ 240631 h 277167"/>
                <a:gd name="connsiteX10" fmla="*/ 636671 w 636671"/>
                <a:gd name="connsiteY10" fmla="*/ 240631 h 2771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36671" h="277167">
                  <a:moveTo>
                    <a:pt x="0" y="0"/>
                  </a:moveTo>
                  <a:cubicBezTo>
                    <a:pt x="27154" y="22141"/>
                    <a:pt x="54309" y="44283"/>
                    <a:pt x="75197" y="45118"/>
                  </a:cubicBezTo>
                  <a:cubicBezTo>
                    <a:pt x="96085" y="45953"/>
                    <a:pt x="99428" y="-836"/>
                    <a:pt x="125329" y="5013"/>
                  </a:cubicBezTo>
                  <a:cubicBezTo>
                    <a:pt x="151230" y="10862"/>
                    <a:pt x="189664" y="58486"/>
                    <a:pt x="230605" y="80210"/>
                  </a:cubicBezTo>
                  <a:cubicBezTo>
                    <a:pt x="271546" y="101934"/>
                    <a:pt x="333375" y="119480"/>
                    <a:pt x="370974" y="135355"/>
                  </a:cubicBezTo>
                  <a:cubicBezTo>
                    <a:pt x="408573" y="151230"/>
                    <a:pt x="433638" y="155407"/>
                    <a:pt x="456197" y="175460"/>
                  </a:cubicBezTo>
                  <a:cubicBezTo>
                    <a:pt x="478756" y="195513"/>
                    <a:pt x="506329" y="255671"/>
                    <a:pt x="506329" y="255671"/>
                  </a:cubicBezTo>
                  <a:cubicBezTo>
                    <a:pt x="516355" y="272381"/>
                    <a:pt x="507164" y="280736"/>
                    <a:pt x="516355" y="275723"/>
                  </a:cubicBezTo>
                  <a:cubicBezTo>
                    <a:pt x="525546" y="270710"/>
                    <a:pt x="541421" y="231441"/>
                    <a:pt x="561474" y="225592"/>
                  </a:cubicBezTo>
                  <a:cubicBezTo>
                    <a:pt x="581527" y="219743"/>
                    <a:pt x="636671" y="240631"/>
                    <a:pt x="636671" y="240631"/>
                  </a:cubicBezTo>
                  <a:lnTo>
                    <a:pt x="636671" y="240631"/>
                  </a:ln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9" name="フリーフォーム: 図形 8">
              <a:extLst>
                <a:ext uri="{FF2B5EF4-FFF2-40B4-BE49-F238E27FC236}">
                  <a16:creationId xmlns:a16="http://schemas.microsoft.com/office/drawing/2014/main" id="{DF7277F0-778A-4666-AAA3-F6F1717FA921}"/>
                </a:ext>
              </a:extLst>
            </xdr:cNvPr>
            <xdr:cNvSpPr/>
          </xdr:nvSpPr>
          <xdr:spPr>
            <a:xfrm>
              <a:off x="2033987" y="4089872"/>
              <a:ext cx="250306" cy="296586"/>
            </a:xfrm>
            <a:custGeom>
              <a:avLst/>
              <a:gdLst>
                <a:gd name="connsiteX0" fmla="*/ 0 w 185487"/>
                <a:gd name="connsiteY0" fmla="*/ 0 h 270710"/>
                <a:gd name="connsiteX1" fmla="*/ 60158 w 185487"/>
                <a:gd name="connsiteY1" fmla="*/ 65171 h 270710"/>
                <a:gd name="connsiteX2" fmla="*/ 60158 w 185487"/>
                <a:gd name="connsiteY2" fmla="*/ 105276 h 270710"/>
                <a:gd name="connsiteX3" fmla="*/ 115303 w 185487"/>
                <a:gd name="connsiteY3" fmla="*/ 165434 h 270710"/>
                <a:gd name="connsiteX4" fmla="*/ 140369 w 185487"/>
                <a:gd name="connsiteY4" fmla="*/ 240631 h 270710"/>
                <a:gd name="connsiteX5" fmla="*/ 185487 w 185487"/>
                <a:gd name="connsiteY5" fmla="*/ 270710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5487" h="270710">
                  <a:moveTo>
                    <a:pt x="0" y="0"/>
                  </a:moveTo>
                  <a:cubicBezTo>
                    <a:pt x="25066" y="23812"/>
                    <a:pt x="50132" y="47625"/>
                    <a:pt x="60158" y="65171"/>
                  </a:cubicBezTo>
                  <a:cubicBezTo>
                    <a:pt x="70184" y="82717"/>
                    <a:pt x="50967" y="88566"/>
                    <a:pt x="60158" y="105276"/>
                  </a:cubicBezTo>
                  <a:cubicBezTo>
                    <a:pt x="69349" y="121986"/>
                    <a:pt x="101935" y="142875"/>
                    <a:pt x="115303" y="165434"/>
                  </a:cubicBezTo>
                  <a:cubicBezTo>
                    <a:pt x="128672" y="187993"/>
                    <a:pt x="128672" y="223085"/>
                    <a:pt x="140369" y="240631"/>
                  </a:cubicBezTo>
                  <a:cubicBezTo>
                    <a:pt x="152066" y="258177"/>
                    <a:pt x="168776" y="264443"/>
                    <a:pt x="185487" y="270710"/>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0" name="フリーフォーム: 図形 9">
              <a:extLst>
                <a:ext uri="{FF2B5EF4-FFF2-40B4-BE49-F238E27FC236}">
                  <a16:creationId xmlns:a16="http://schemas.microsoft.com/office/drawing/2014/main" id="{49D7EC85-D63C-431C-A6CE-38505DED7EFC}"/>
                </a:ext>
              </a:extLst>
            </xdr:cNvPr>
            <xdr:cNvSpPr/>
          </xdr:nvSpPr>
          <xdr:spPr>
            <a:xfrm>
              <a:off x="2865002" y="4135113"/>
              <a:ext cx="1181444" cy="324094"/>
            </a:xfrm>
            <a:custGeom>
              <a:avLst/>
              <a:gdLst>
                <a:gd name="connsiteX0" fmla="*/ 0 w 1183105"/>
                <a:gd name="connsiteY0" fmla="*/ 0 h 323209"/>
                <a:gd name="connsiteX1" fmla="*/ 55145 w 1183105"/>
                <a:gd name="connsiteY1" fmla="*/ 75197 h 323209"/>
                <a:gd name="connsiteX2" fmla="*/ 135355 w 1183105"/>
                <a:gd name="connsiteY2" fmla="*/ 135355 h 323209"/>
                <a:gd name="connsiteX3" fmla="*/ 210553 w 1183105"/>
                <a:gd name="connsiteY3" fmla="*/ 205540 h 323209"/>
                <a:gd name="connsiteX4" fmla="*/ 260684 w 1183105"/>
                <a:gd name="connsiteY4" fmla="*/ 195513 h 323209"/>
                <a:gd name="connsiteX5" fmla="*/ 290763 w 1183105"/>
                <a:gd name="connsiteY5" fmla="*/ 210553 h 323209"/>
                <a:gd name="connsiteX6" fmla="*/ 270711 w 1183105"/>
                <a:gd name="connsiteY6" fmla="*/ 245645 h 323209"/>
                <a:gd name="connsiteX7" fmla="*/ 315829 w 1183105"/>
                <a:gd name="connsiteY7" fmla="*/ 320842 h 323209"/>
                <a:gd name="connsiteX8" fmla="*/ 375987 w 1183105"/>
                <a:gd name="connsiteY8" fmla="*/ 305803 h 323209"/>
                <a:gd name="connsiteX9" fmla="*/ 401053 w 1183105"/>
                <a:gd name="connsiteY9" fmla="*/ 320842 h 323209"/>
                <a:gd name="connsiteX10" fmla="*/ 451184 w 1183105"/>
                <a:gd name="connsiteY10" fmla="*/ 260684 h 323209"/>
                <a:gd name="connsiteX11" fmla="*/ 471237 w 1183105"/>
                <a:gd name="connsiteY11" fmla="*/ 225592 h 323209"/>
                <a:gd name="connsiteX12" fmla="*/ 501316 w 1183105"/>
                <a:gd name="connsiteY12" fmla="*/ 225592 h 323209"/>
                <a:gd name="connsiteX13" fmla="*/ 556461 w 1183105"/>
                <a:gd name="connsiteY13" fmla="*/ 165434 h 323209"/>
                <a:gd name="connsiteX14" fmla="*/ 576513 w 1183105"/>
                <a:gd name="connsiteY14" fmla="*/ 135355 h 323209"/>
                <a:gd name="connsiteX15" fmla="*/ 616619 w 1183105"/>
                <a:gd name="connsiteY15" fmla="*/ 170447 h 323209"/>
                <a:gd name="connsiteX16" fmla="*/ 621632 w 1183105"/>
                <a:gd name="connsiteY16" fmla="*/ 235619 h 323209"/>
                <a:gd name="connsiteX17" fmla="*/ 666750 w 1183105"/>
                <a:gd name="connsiteY17" fmla="*/ 280737 h 323209"/>
                <a:gd name="connsiteX18" fmla="*/ 696829 w 1183105"/>
                <a:gd name="connsiteY18" fmla="*/ 280737 h 323209"/>
                <a:gd name="connsiteX19" fmla="*/ 726908 w 1183105"/>
                <a:gd name="connsiteY19" fmla="*/ 310816 h 323209"/>
                <a:gd name="connsiteX20" fmla="*/ 787066 w 1183105"/>
                <a:gd name="connsiteY20" fmla="*/ 265697 h 323209"/>
                <a:gd name="connsiteX21" fmla="*/ 847224 w 1183105"/>
                <a:gd name="connsiteY21" fmla="*/ 250658 h 323209"/>
                <a:gd name="connsiteX22" fmla="*/ 977566 w 1183105"/>
                <a:gd name="connsiteY22" fmla="*/ 245645 h 323209"/>
                <a:gd name="connsiteX23" fmla="*/ 1002632 w 1183105"/>
                <a:gd name="connsiteY23" fmla="*/ 260684 h 323209"/>
                <a:gd name="connsiteX24" fmla="*/ 1067803 w 1183105"/>
                <a:gd name="connsiteY24" fmla="*/ 235619 h 323209"/>
                <a:gd name="connsiteX25" fmla="*/ 1072816 w 1183105"/>
                <a:gd name="connsiteY25" fmla="*/ 195513 h 323209"/>
                <a:gd name="connsiteX26" fmla="*/ 1122948 w 1183105"/>
                <a:gd name="connsiteY26" fmla="*/ 210553 h 323209"/>
                <a:gd name="connsiteX27" fmla="*/ 1158040 w 1183105"/>
                <a:gd name="connsiteY27" fmla="*/ 245645 h 323209"/>
                <a:gd name="connsiteX28" fmla="*/ 1183105 w 1183105"/>
                <a:gd name="connsiteY28" fmla="*/ 225592 h 3232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183105" h="323209">
                  <a:moveTo>
                    <a:pt x="0" y="0"/>
                  </a:moveTo>
                  <a:cubicBezTo>
                    <a:pt x="16293" y="26319"/>
                    <a:pt x="32586" y="52638"/>
                    <a:pt x="55145" y="75197"/>
                  </a:cubicBezTo>
                  <a:cubicBezTo>
                    <a:pt x="77704" y="97756"/>
                    <a:pt x="109454" y="113631"/>
                    <a:pt x="135355" y="135355"/>
                  </a:cubicBezTo>
                  <a:cubicBezTo>
                    <a:pt x="161256" y="157079"/>
                    <a:pt x="189665" y="195514"/>
                    <a:pt x="210553" y="205540"/>
                  </a:cubicBezTo>
                  <a:cubicBezTo>
                    <a:pt x="231441" y="215566"/>
                    <a:pt x="247316" y="194678"/>
                    <a:pt x="260684" y="195513"/>
                  </a:cubicBezTo>
                  <a:cubicBezTo>
                    <a:pt x="274052" y="196349"/>
                    <a:pt x="289092" y="202198"/>
                    <a:pt x="290763" y="210553"/>
                  </a:cubicBezTo>
                  <a:cubicBezTo>
                    <a:pt x="292434" y="218908"/>
                    <a:pt x="266533" y="227263"/>
                    <a:pt x="270711" y="245645"/>
                  </a:cubicBezTo>
                  <a:cubicBezTo>
                    <a:pt x="274889" y="264027"/>
                    <a:pt x="298283" y="310816"/>
                    <a:pt x="315829" y="320842"/>
                  </a:cubicBezTo>
                  <a:cubicBezTo>
                    <a:pt x="333375" y="330868"/>
                    <a:pt x="361783" y="305803"/>
                    <a:pt x="375987" y="305803"/>
                  </a:cubicBezTo>
                  <a:cubicBezTo>
                    <a:pt x="390191" y="305803"/>
                    <a:pt x="388520" y="328362"/>
                    <a:pt x="401053" y="320842"/>
                  </a:cubicBezTo>
                  <a:cubicBezTo>
                    <a:pt x="413586" y="313322"/>
                    <a:pt x="439487" y="276559"/>
                    <a:pt x="451184" y="260684"/>
                  </a:cubicBezTo>
                  <a:cubicBezTo>
                    <a:pt x="462881" y="244809"/>
                    <a:pt x="462882" y="231441"/>
                    <a:pt x="471237" y="225592"/>
                  </a:cubicBezTo>
                  <a:cubicBezTo>
                    <a:pt x="479592" y="219743"/>
                    <a:pt x="487112" y="235618"/>
                    <a:pt x="501316" y="225592"/>
                  </a:cubicBezTo>
                  <a:cubicBezTo>
                    <a:pt x="515520" y="215566"/>
                    <a:pt x="543928" y="180474"/>
                    <a:pt x="556461" y="165434"/>
                  </a:cubicBezTo>
                  <a:cubicBezTo>
                    <a:pt x="568994" y="150395"/>
                    <a:pt x="566487" y="134520"/>
                    <a:pt x="576513" y="135355"/>
                  </a:cubicBezTo>
                  <a:cubicBezTo>
                    <a:pt x="586539" y="136191"/>
                    <a:pt x="609099" y="153736"/>
                    <a:pt x="616619" y="170447"/>
                  </a:cubicBezTo>
                  <a:cubicBezTo>
                    <a:pt x="624139" y="187158"/>
                    <a:pt x="613277" y="217237"/>
                    <a:pt x="621632" y="235619"/>
                  </a:cubicBezTo>
                  <a:cubicBezTo>
                    <a:pt x="629987" y="254001"/>
                    <a:pt x="654217" y="273217"/>
                    <a:pt x="666750" y="280737"/>
                  </a:cubicBezTo>
                  <a:cubicBezTo>
                    <a:pt x="679283" y="288257"/>
                    <a:pt x="686803" y="275724"/>
                    <a:pt x="696829" y="280737"/>
                  </a:cubicBezTo>
                  <a:cubicBezTo>
                    <a:pt x="706855" y="285750"/>
                    <a:pt x="711869" y="313323"/>
                    <a:pt x="726908" y="310816"/>
                  </a:cubicBezTo>
                  <a:cubicBezTo>
                    <a:pt x="741948" y="308309"/>
                    <a:pt x="767013" y="275723"/>
                    <a:pt x="787066" y="265697"/>
                  </a:cubicBezTo>
                  <a:cubicBezTo>
                    <a:pt x="807119" y="255671"/>
                    <a:pt x="815474" y="254000"/>
                    <a:pt x="847224" y="250658"/>
                  </a:cubicBezTo>
                  <a:cubicBezTo>
                    <a:pt x="878974" y="247316"/>
                    <a:pt x="951665" y="243974"/>
                    <a:pt x="977566" y="245645"/>
                  </a:cubicBezTo>
                  <a:cubicBezTo>
                    <a:pt x="1003467" y="247316"/>
                    <a:pt x="987593" y="262355"/>
                    <a:pt x="1002632" y="260684"/>
                  </a:cubicBezTo>
                  <a:cubicBezTo>
                    <a:pt x="1017671" y="259013"/>
                    <a:pt x="1056106" y="246481"/>
                    <a:pt x="1067803" y="235619"/>
                  </a:cubicBezTo>
                  <a:cubicBezTo>
                    <a:pt x="1079500" y="224757"/>
                    <a:pt x="1063625" y="199691"/>
                    <a:pt x="1072816" y="195513"/>
                  </a:cubicBezTo>
                  <a:cubicBezTo>
                    <a:pt x="1082007" y="191335"/>
                    <a:pt x="1108744" y="202198"/>
                    <a:pt x="1122948" y="210553"/>
                  </a:cubicBezTo>
                  <a:cubicBezTo>
                    <a:pt x="1137152" y="218908"/>
                    <a:pt x="1148014" y="243139"/>
                    <a:pt x="1158040" y="245645"/>
                  </a:cubicBezTo>
                  <a:cubicBezTo>
                    <a:pt x="1168066" y="248152"/>
                    <a:pt x="1175585" y="236872"/>
                    <a:pt x="1183105" y="225592"/>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1" name="フリーフォーム: 図形 10">
              <a:extLst>
                <a:ext uri="{FF2B5EF4-FFF2-40B4-BE49-F238E27FC236}">
                  <a16:creationId xmlns:a16="http://schemas.microsoft.com/office/drawing/2014/main" id="{1EBE0A74-D46D-4734-92C7-F08BF3BB4134}"/>
                </a:ext>
              </a:extLst>
            </xdr:cNvPr>
            <xdr:cNvSpPr/>
          </xdr:nvSpPr>
          <xdr:spPr>
            <a:xfrm>
              <a:off x="2403128" y="4748363"/>
              <a:ext cx="1988741" cy="775585"/>
            </a:xfrm>
            <a:custGeom>
              <a:avLst/>
              <a:gdLst>
                <a:gd name="connsiteX0" fmla="*/ 26379 w 1991537"/>
                <a:gd name="connsiteY0" fmla="*/ 416122 h 773467"/>
                <a:gd name="connsiteX1" fmla="*/ 66485 w 1991537"/>
                <a:gd name="connsiteY1" fmla="*/ 446201 h 773467"/>
                <a:gd name="connsiteX2" fmla="*/ 6327 w 1991537"/>
                <a:gd name="connsiteY2" fmla="*/ 516386 h 773467"/>
                <a:gd name="connsiteX3" fmla="*/ 6327 w 1991537"/>
                <a:gd name="connsiteY3" fmla="*/ 611636 h 773467"/>
                <a:gd name="connsiteX4" fmla="*/ 46432 w 1991537"/>
                <a:gd name="connsiteY4" fmla="*/ 656754 h 773467"/>
                <a:gd name="connsiteX5" fmla="*/ 76511 w 1991537"/>
                <a:gd name="connsiteY5" fmla="*/ 616649 h 773467"/>
                <a:gd name="connsiteX6" fmla="*/ 121629 w 1991537"/>
                <a:gd name="connsiteY6" fmla="*/ 576544 h 773467"/>
                <a:gd name="connsiteX7" fmla="*/ 171761 w 1991537"/>
                <a:gd name="connsiteY7" fmla="*/ 606622 h 773467"/>
                <a:gd name="connsiteX8" fmla="*/ 251972 w 1991537"/>
                <a:gd name="connsiteY8" fmla="*/ 596596 h 773467"/>
                <a:gd name="connsiteX9" fmla="*/ 297090 w 1991537"/>
                <a:gd name="connsiteY9" fmla="*/ 616649 h 773467"/>
                <a:gd name="connsiteX10" fmla="*/ 327169 w 1991537"/>
                <a:gd name="connsiteY10" fmla="*/ 596596 h 773467"/>
                <a:gd name="connsiteX11" fmla="*/ 382314 w 1991537"/>
                <a:gd name="connsiteY11" fmla="*/ 616649 h 773467"/>
                <a:gd name="connsiteX12" fmla="*/ 402366 w 1991537"/>
                <a:gd name="connsiteY12" fmla="*/ 656754 h 773467"/>
                <a:gd name="connsiteX13" fmla="*/ 457511 w 1991537"/>
                <a:gd name="connsiteY13" fmla="*/ 646728 h 773467"/>
                <a:gd name="connsiteX14" fmla="*/ 512656 w 1991537"/>
                <a:gd name="connsiteY14" fmla="*/ 581557 h 773467"/>
                <a:gd name="connsiteX15" fmla="*/ 537722 w 1991537"/>
                <a:gd name="connsiteY15" fmla="*/ 641715 h 773467"/>
                <a:gd name="connsiteX16" fmla="*/ 567801 w 1991537"/>
                <a:gd name="connsiteY16" fmla="*/ 691846 h 773467"/>
                <a:gd name="connsiteX17" fmla="*/ 577827 w 1991537"/>
                <a:gd name="connsiteY17" fmla="*/ 767044 h 773467"/>
                <a:gd name="connsiteX18" fmla="*/ 678090 w 1991537"/>
                <a:gd name="connsiteY18" fmla="*/ 762030 h 773467"/>
                <a:gd name="connsiteX19" fmla="*/ 708169 w 1991537"/>
                <a:gd name="connsiteY19" fmla="*/ 701872 h 773467"/>
                <a:gd name="connsiteX20" fmla="*/ 733235 w 1991537"/>
                <a:gd name="connsiteY20" fmla="*/ 621662 h 773467"/>
                <a:gd name="connsiteX21" fmla="*/ 793393 w 1991537"/>
                <a:gd name="connsiteY21" fmla="*/ 536438 h 773467"/>
                <a:gd name="connsiteX22" fmla="*/ 838511 w 1991537"/>
                <a:gd name="connsiteY22" fmla="*/ 501346 h 773467"/>
                <a:gd name="connsiteX23" fmla="*/ 863577 w 1991537"/>
                <a:gd name="connsiteY23" fmla="*/ 461241 h 773467"/>
                <a:gd name="connsiteX24" fmla="*/ 788379 w 1991537"/>
                <a:gd name="connsiteY24" fmla="*/ 416122 h 773467"/>
                <a:gd name="connsiteX25" fmla="*/ 808432 w 1991537"/>
                <a:gd name="connsiteY25" fmla="*/ 330899 h 773467"/>
                <a:gd name="connsiteX26" fmla="*/ 778353 w 1991537"/>
                <a:gd name="connsiteY26" fmla="*/ 235649 h 773467"/>
                <a:gd name="connsiteX27" fmla="*/ 868590 w 1991537"/>
                <a:gd name="connsiteY27" fmla="*/ 215596 h 773467"/>
                <a:gd name="connsiteX28" fmla="*/ 853551 w 1991537"/>
                <a:gd name="connsiteY28" fmla="*/ 135386 h 773467"/>
                <a:gd name="connsiteX29" fmla="*/ 913708 w 1991537"/>
                <a:gd name="connsiteY29" fmla="*/ 140399 h 773467"/>
                <a:gd name="connsiteX30" fmla="*/ 928748 w 1991537"/>
                <a:gd name="connsiteY30" fmla="*/ 100294 h 773467"/>
                <a:gd name="connsiteX31" fmla="*/ 1044051 w 1991537"/>
                <a:gd name="connsiteY31" fmla="*/ 60188 h 773467"/>
                <a:gd name="connsiteX32" fmla="*/ 1104208 w 1991537"/>
                <a:gd name="connsiteY32" fmla="*/ 30109 h 773467"/>
                <a:gd name="connsiteX33" fmla="*/ 1149327 w 1991537"/>
                <a:gd name="connsiteY33" fmla="*/ 30109 h 773467"/>
                <a:gd name="connsiteX34" fmla="*/ 1269643 w 1991537"/>
                <a:gd name="connsiteY34" fmla="*/ 30 h 773467"/>
                <a:gd name="connsiteX35" fmla="*/ 1309748 w 1991537"/>
                <a:gd name="connsiteY35" fmla="*/ 25096 h 773467"/>
                <a:gd name="connsiteX36" fmla="*/ 1404998 w 1991537"/>
                <a:gd name="connsiteY36" fmla="*/ 55175 h 773467"/>
                <a:gd name="connsiteX37" fmla="*/ 1425051 w 1991537"/>
                <a:gd name="connsiteY37" fmla="*/ 110320 h 773467"/>
                <a:gd name="connsiteX38" fmla="*/ 1490222 w 1991537"/>
                <a:gd name="connsiteY38" fmla="*/ 120346 h 773467"/>
                <a:gd name="connsiteX39" fmla="*/ 1515287 w 1991537"/>
                <a:gd name="connsiteY39" fmla="*/ 200557 h 773467"/>
                <a:gd name="connsiteX40" fmla="*/ 1520301 w 1991537"/>
                <a:gd name="connsiteY40" fmla="*/ 255701 h 773467"/>
                <a:gd name="connsiteX41" fmla="*/ 1555393 w 1991537"/>
                <a:gd name="connsiteY41" fmla="*/ 290794 h 773467"/>
                <a:gd name="connsiteX42" fmla="*/ 1605524 w 1991537"/>
                <a:gd name="connsiteY42" fmla="*/ 275754 h 773467"/>
                <a:gd name="connsiteX43" fmla="*/ 1685735 w 1991537"/>
                <a:gd name="connsiteY43" fmla="*/ 285780 h 773467"/>
                <a:gd name="connsiteX44" fmla="*/ 1745893 w 1991537"/>
                <a:gd name="connsiteY44" fmla="*/ 240662 h 773467"/>
                <a:gd name="connsiteX45" fmla="*/ 1801037 w 1991537"/>
                <a:gd name="connsiteY45" fmla="*/ 235649 h 773467"/>
                <a:gd name="connsiteX46" fmla="*/ 1816077 w 1991537"/>
                <a:gd name="connsiteY46" fmla="*/ 230636 h 773467"/>
                <a:gd name="connsiteX47" fmla="*/ 1871222 w 1991537"/>
                <a:gd name="connsiteY47" fmla="*/ 250688 h 773467"/>
                <a:gd name="connsiteX48" fmla="*/ 1961458 w 1991537"/>
                <a:gd name="connsiteY48" fmla="*/ 170478 h 773467"/>
                <a:gd name="connsiteX49" fmla="*/ 1991537 w 1991537"/>
                <a:gd name="connsiteY49" fmla="*/ 170478 h 7734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991537" h="773467">
                  <a:moveTo>
                    <a:pt x="26379" y="416122"/>
                  </a:moveTo>
                  <a:cubicBezTo>
                    <a:pt x="48103" y="422806"/>
                    <a:pt x="69827" y="429490"/>
                    <a:pt x="66485" y="446201"/>
                  </a:cubicBezTo>
                  <a:cubicBezTo>
                    <a:pt x="63143" y="462912"/>
                    <a:pt x="16353" y="488814"/>
                    <a:pt x="6327" y="516386"/>
                  </a:cubicBezTo>
                  <a:cubicBezTo>
                    <a:pt x="-3699" y="543958"/>
                    <a:pt x="-357" y="588241"/>
                    <a:pt x="6327" y="611636"/>
                  </a:cubicBezTo>
                  <a:cubicBezTo>
                    <a:pt x="13011" y="635031"/>
                    <a:pt x="34735" y="655919"/>
                    <a:pt x="46432" y="656754"/>
                  </a:cubicBezTo>
                  <a:cubicBezTo>
                    <a:pt x="58129" y="657589"/>
                    <a:pt x="63978" y="630017"/>
                    <a:pt x="76511" y="616649"/>
                  </a:cubicBezTo>
                  <a:cubicBezTo>
                    <a:pt x="89044" y="603281"/>
                    <a:pt x="105754" y="578215"/>
                    <a:pt x="121629" y="576544"/>
                  </a:cubicBezTo>
                  <a:cubicBezTo>
                    <a:pt x="137504" y="574873"/>
                    <a:pt x="150037" y="603280"/>
                    <a:pt x="171761" y="606622"/>
                  </a:cubicBezTo>
                  <a:cubicBezTo>
                    <a:pt x="193485" y="609964"/>
                    <a:pt x="231084" y="594925"/>
                    <a:pt x="251972" y="596596"/>
                  </a:cubicBezTo>
                  <a:cubicBezTo>
                    <a:pt x="272860" y="598267"/>
                    <a:pt x="284557" y="616649"/>
                    <a:pt x="297090" y="616649"/>
                  </a:cubicBezTo>
                  <a:cubicBezTo>
                    <a:pt x="309623" y="616649"/>
                    <a:pt x="312965" y="596596"/>
                    <a:pt x="327169" y="596596"/>
                  </a:cubicBezTo>
                  <a:cubicBezTo>
                    <a:pt x="341373" y="596596"/>
                    <a:pt x="369781" y="606623"/>
                    <a:pt x="382314" y="616649"/>
                  </a:cubicBezTo>
                  <a:cubicBezTo>
                    <a:pt x="394847" y="626675"/>
                    <a:pt x="389833" y="651741"/>
                    <a:pt x="402366" y="656754"/>
                  </a:cubicBezTo>
                  <a:cubicBezTo>
                    <a:pt x="414899" y="661767"/>
                    <a:pt x="439129" y="659261"/>
                    <a:pt x="457511" y="646728"/>
                  </a:cubicBezTo>
                  <a:cubicBezTo>
                    <a:pt x="475893" y="634195"/>
                    <a:pt x="499288" y="582392"/>
                    <a:pt x="512656" y="581557"/>
                  </a:cubicBezTo>
                  <a:cubicBezTo>
                    <a:pt x="526024" y="580722"/>
                    <a:pt x="528531" y="623334"/>
                    <a:pt x="537722" y="641715"/>
                  </a:cubicBezTo>
                  <a:cubicBezTo>
                    <a:pt x="546913" y="660097"/>
                    <a:pt x="561117" y="670958"/>
                    <a:pt x="567801" y="691846"/>
                  </a:cubicBezTo>
                  <a:cubicBezTo>
                    <a:pt x="574485" y="712734"/>
                    <a:pt x="559446" y="755347"/>
                    <a:pt x="577827" y="767044"/>
                  </a:cubicBezTo>
                  <a:cubicBezTo>
                    <a:pt x="596208" y="778741"/>
                    <a:pt x="656366" y="772892"/>
                    <a:pt x="678090" y="762030"/>
                  </a:cubicBezTo>
                  <a:cubicBezTo>
                    <a:pt x="699814" y="751168"/>
                    <a:pt x="698978" y="725267"/>
                    <a:pt x="708169" y="701872"/>
                  </a:cubicBezTo>
                  <a:cubicBezTo>
                    <a:pt x="717360" y="678477"/>
                    <a:pt x="719031" y="649234"/>
                    <a:pt x="733235" y="621662"/>
                  </a:cubicBezTo>
                  <a:cubicBezTo>
                    <a:pt x="747439" y="594090"/>
                    <a:pt x="775847" y="556491"/>
                    <a:pt x="793393" y="536438"/>
                  </a:cubicBezTo>
                  <a:cubicBezTo>
                    <a:pt x="810939" y="516385"/>
                    <a:pt x="826814" y="513879"/>
                    <a:pt x="838511" y="501346"/>
                  </a:cubicBezTo>
                  <a:cubicBezTo>
                    <a:pt x="850208" y="488813"/>
                    <a:pt x="871932" y="475445"/>
                    <a:pt x="863577" y="461241"/>
                  </a:cubicBezTo>
                  <a:cubicBezTo>
                    <a:pt x="855222" y="447037"/>
                    <a:pt x="797570" y="437846"/>
                    <a:pt x="788379" y="416122"/>
                  </a:cubicBezTo>
                  <a:cubicBezTo>
                    <a:pt x="779188" y="394398"/>
                    <a:pt x="810103" y="360978"/>
                    <a:pt x="808432" y="330899"/>
                  </a:cubicBezTo>
                  <a:cubicBezTo>
                    <a:pt x="806761" y="300820"/>
                    <a:pt x="768327" y="254866"/>
                    <a:pt x="778353" y="235649"/>
                  </a:cubicBezTo>
                  <a:cubicBezTo>
                    <a:pt x="788379" y="216432"/>
                    <a:pt x="856057" y="232306"/>
                    <a:pt x="868590" y="215596"/>
                  </a:cubicBezTo>
                  <a:cubicBezTo>
                    <a:pt x="881123" y="198886"/>
                    <a:pt x="846031" y="147919"/>
                    <a:pt x="853551" y="135386"/>
                  </a:cubicBezTo>
                  <a:cubicBezTo>
                    <a:pt x="861071" y="122853"/>
                    <a:pt x="901175" y="146248"/>
                    <a:pt x="913708" y="140399"/>
                  </a:cubicBezTo>
                  <a:cubicBezTo>
                    <a:pt x="926241" y="134550"/>
                    <a:pt x="907024" y="113662"/>
                    <a:pt x="928748" y="100294"/>
                  </a:cubicBezTo>
                  <a:cubicBezTo>
                    <a:pt x="950472" y="86926"/>
                    <a:pt x="1014808" y="71885"/>
                    <a:pt x="1044051" y="60188"/>
                  </a:cubicBezTo>
                  <a:cubicBezTo>
                    <a:pt x="1073294" y="48491"/>
                    <a:pt x="1086662" y="35122"/>
                    <a:pt x="1104208" y="30109"/>
                  </a:cubicBezTo>
                  <a:cubicBezTo>
                    <a:pt x="1121754" y="25096"/>
                    <a:pt x="1121755" y="35122"/>
                    <a:pt x="1149327" y="30109"/>
                  </a:cubicBezTo>
                  <a:cubicBezTo>
                    <a:pt x="1176900" y="25096"/>
                    <a:pt x="1242906" y="865"/>
                    <a:pt x="1269643" y="30"/>
                  </a:cubicBezTo>
                  <a:cubicBezTo>
                    <a:pt x="1296380" y="-805"/>
                    <a:pt x="1287189" y="15905"/>
                    <a:pt x="1309748" y="25096"/>
                  </a:cubicBezTo>
                  <a:cubicBezTo>
                    <a:pt x="1332307" y="34287"/>
                    <a:pt x="1385781" y="40971"/>
                    <a:pt x="1404998" y="55175"/>
                  </a:cubicBezTo>
                  <a:cubicBezTo>
                    <a:pt x="1424215" y="69379"/>
                    <a:pt x="1410847" y="99458"/>
                    <a:pt x="1425051" y="110320"/>
                  </a:cubicBezTo>
                  <a:cubicBezTo>
                    <a:pt x="1439255" y="121182"/>
                    <a:pt x="1475183" y="105307"/>
                    <a:pt x="1490222" y="120346"/>
                  </a:cubicBezTo>
                  <a:cubicBezTo>
                    <a:pt x="1505261" y="135385"/>
                    <a:pt x="1510274" y="177998"/>
                    <a:pt x="1515287" y="200557"/>
                  </a:cubicBezTo>
                  <a:cubicBezTo>
                    <a:pt x="1520300" y="223116"/>
                    <a:pt x="1513617" y="240662"/>
                    <a:pt x="1520301" y="255701"/>
                  </a:cubicBezTo>
                  <a:cubicBezTo>
                    <a:pt x="1526985" y="270740"/>
                    <a:pt x="1541189" y="287452"/>
                    <a:pt x="1555393" y="290794"/>
                  </a:cubicBezTo>
                  <a:cubicBezTo>
                    <a:pt x="1569597" y="294136"/>
                    <a:pt x="1583800" y="276590"/>
                    <a:pt x="1605524" y="275754"/>
                  </a:cubicBezTo>
                  <a:cubicBezTo>
                    <a:pt x="1627248" y="274918"/>
                    <a:pt x="1662340" y="291629"/>
                    <a:pt x="1685735" y="285780"/>
                  </a:cubicBezTo>
                  <a:cubicBezTo>
                    <a:pt x="1709130" y="279931"/>
                    <a:pt x="1726676" y="249017"/>
                    <a:pt x="1745893" y="240662"/>
                  </a:cubicBezTo>
                  <a:cubicBezTo>
                    <a:pt x="1765110" y="232307"/>
                    <a:pt x="1789340" y="237320"/>
                    <a:pt x="1801037" y="235649"/>
                  </a:cubicBezTo>
                  <a:cubicBezTo>
                    <a:pt x="1812734" y="233978"/>
                    <a:pt x="1804380" y="228130"/>
                    <a:pt x="1816077" y="230636"/>
                  </a:cubicBezTo>
                  <a:cubicBezTo>
                    <a:pt x="1827774" y="233142"/>
                    <a:pt x="1846992" y="260714"/>
                    <a:pt x="1871222" y="250688"/>
                  </a:cubicBezTo>
                  <a:cubicBezTo>
                    <a:pt x="1895452" y="240662"/>
                    <a:pt x="1941406" y="183846"/>
                    <a:pt x="1961458" y="170478"/>
                  </a:cubicBezTo>
                  <a:cubicBezTo>
                    <a:pt x="1981510" y="157110"/>
                    <a:pt x="1986523" y="163794"/>
                    <a:pt x="1991537" y="17047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2" name="フリーフォーム: 図形 11">
              <a:extLst>
                <a:ext uri="{FF2B5EF4-FFF2-40B4-BE49-F238E27FC236}">
                  <a16:creationId xmlns:a16="http://schemas.microsoft.com/office/drawing/2014/main" id="{EB434DA6-7D59-4178-A820-820448C4EE38}"/>
                </a:ext>
              </a:extLst>
            </xdr:cNvPr>
            <xdr:cNvSpPr/>
          </xdr:nvSpPr>
          <xdr:spPr>
            <a:xfrm>
              <a:off x="2624696" y="5376753"/>
              <a:ext cx="285363" cy="909866"/>
            </a:xfrm>
            <a:custGeom>
              <a:avLst/>
              <a:gdLst>
                <a:gd name="connsiteX0" fmla="*/ 252191 w 252191"/>
                <a:gd name="connsiteY0" fmla="*/ 0 h 842211"/>
                <a:gd name="connsiteX1" fmla="*/ 116836 w 252191"/>
                <a:gd name="connsiteY1" fmla="*/ 50132 h 842211"/>
                <a:gd name="connsiteX2" fmla="*/ 86757 w 252191"/>
                <a:gd name="connsiteY2" fmla="*/ 135355 h 842211"/>
                <a:gd name="connsiteX3" fmla="*/ 131875 w 252191"/>
                <a:gd name="connsiteY3" fmla="*/ 215566 h 842211"/>
                <a:gd name="connsiteX4" fmla="*/ 76731 w 252191"/>
                <a:gd name="connsiteY4" fmla="*/ 280737 h 842211"/>
                <a:gd name="connsiteX5" fmla="*/ 101796 w 252191"/>
                <a:gd name="connsiteY5" fmla="*/ 335882 h 842211"/>
                <a:gd name="connsiteX6" fmla="*/ 101796 w 252191"/>
                <a:gd name="connsiteY6" fmla="*/ 355934 h 842211"/>
                <a:gd name="connsiteX7" fmla="*/ 126862 w 252191"/>
                <a:gd name="connsiteY7" fmla="*/ 386013 h 842211"/>
                <a:gd name="connsiteX8" fmla="*/ 51665 w 252191"/>
                <a:gd name="connsiteY8" fmla="*/ 436145 h 842211"/>
                <a:gd name="connsiteX9" fmla="*/ 21586 w 252191"/>
                <a:gd name="connsiteY9" fmla="*/ 581526 h 842211"/>
                <a:gd name="connsiteX10" fmla="*/ 11560 w 252191"/>
                <a:gd name="connsiteY10" fmla="*/ 756987 h 842211"/>
                <a:gd name="connsiteX11" fmla="*/ 1533 w 252191"/>
                <a:gd name="connsiteY11" fmla="*/ 797092 h 842211"/>
                <a:gd name="connsiteX12" fmla="*/ 46652 w 252191"/>
                <a:gd name="connsiteY12" fmla="*/ 842211 h 842211"/>
                <a:gd name="connsiteX0" fmla="*/ 240631 w 240631"/>
                <a:gd name="connsiteY0" fmla="*/ 0 h 842211"/>
                <a:gd name="connsiteX1" fmla="*/ 105276 w 240631"/>
                <a:gd name="connsiteY1" fmla="*/ 50132 h 842211"/>
                <a:gd name="connsiteX2" fmla="*/ 75197 w 240631"/>
                <a:gd name="connsiteY2" fmla="*/ 135355 h 842211"/>
                <a:gd name="connsiteX3" fmla="*/ 120315 w 240631"/>
                <a:gd name="connsiteY3" fmla="*/ 215566 h 842211"/>
                <a:gd name="connsiteX4" fmla="*/ 65171 w 240631"/>
                <a:gd name="connsiteY4" fmla="*/ 280737 h 842211"/>
                <a:gd name="connsiteX5" fmla="*/ 90236 w 240631"/>
                <a:gd name="connsiteY5" fmla="*/ 335882 h 842211"/>
                <a:gd name="connsiteX6" fmla="*/ 90236 w 240631"/>
                <a:gd name="connsiteY6" fmla="*/ 355934 h 842211"/>
                <a:gd name="connsiteX7" fmla="*/ 115302 w 240631"/>
                <a:gd name="connsiteY7" fmla="*/ 386013 h 842211"/>
                <a:gd name="connsiteX8" fmla="*/ 40105 w 240631"/>
                <a:gd name="connsiteY8" fmla="*/ 436145 h 842211"/>
                <a:gd name="connsiteX9" fmla="*/ 10026 w 240631"/>
                <a:gd name="connsiteY9" fmla="*/ 581526 h 842211"/>
                <a:gd name="connsiteX10" fmla="*/ 0 w 240631"/>
                <a:gd name="connsiteY10" fmla="*/ 756987 h 842211"/>
                <a:gd name="connsiteX11" fmla="*/ 10026 w 240631"/>
                <a:gd name="connsiteY11" fmla="*/ 817145 h 842211"/>
                <a:gd name="connsiteX12" fmla="*/ 35092 w 240631"/>
                <a:gd name="connsiteY12" fmla="*/ 842211 h 842211"/>
                <a:gd name="connsiteX0" fmla="*/ 240645 w 240645"/>
                <a:gd name="connsiteY0" fmla="*/ 0 h 842211"/>
                <a:gd name="connsiteX1" fmla="*/ 105290 w 240645"/>
                <a:gd name="connsiteY1" fmla="*/ 50132 h 842211"/>
                <a:gd name="connsiteX2" fmla="*/ 75211 w 240645"/>
                <a:gd name="connsiteY2" fmla="*/ 135355 h 842211"/>
                <a:gd name="connsiteX3" fmla="*/ 120329 w 240645"/>
                <a:gd name="connsiteY3" fmla="*/ 215566 h 842211"/>
                <a:gd name="connsiteX4" fmla="*/ 65185 w 240645"/>
                <a:gd name="connsiteY4" fmla="*/ 280737 h 842211"/>
                <a:gd name="connsiteX5" fmla="*/ 90250 w 240645"/>
                <a:gd name="connsiteY5" fmla="*/ 335882 h 842211"/>
                <a:gd name="connsiteX6" fmla="*/ 90250 w 240645"/>
                <a:gd name="connsiteY6" fmla="*/ 355934 h 842211"/>
                <a:gd name="connsiteX7" fmla="*/ 115316 w 240645"/>
                <a:gd name="connsiteY7" fmla="*/ 386013 h 842211"/>
                <a:gd name="connsiteX8" fmla="*/ 40119 w 240645"/>
                <a:gd name="connsiteY8" fmla="*/ 436145 h 842211"/>
                <a:gd name="connsiteX9" fmla="*/ 10040 w 240645"/>
                <a:gd name="connsiteY9" fmla="*/ 581526 h 842211"/>
                <a:gd name="connsiteX10" fmla="*/ 14 w 240645"/>
                <a:gd name="connsiteY10" fmla="*/ 756987 h 842211"/>
                <a:gd name="connsiteX11" fmla="*/ 10040 w 240645"/>
                <a:gd name="connsiteY11" fmla="*/ 817145 h 842211"/>
                <a:gd name="connsiteX12" fmla="*/ 65185 w 240645"/>
                <a:gd name="connsiteY12" fmla="*/ 842211 h 842211"/>
                <a:gd name="connsiteX0" fmla="*/ 225606 w 225606"/>
                <a:gd name="connsiteY0" fmla="*/ 0 h 867277"/>
                <a:gd name="connsiteX1" fmla="*/ 105290 w 225606"/>
                <a:gd name="connsiteY1" fmla="*/ 75198 h 867277"/>
                <a:gd name="connsiteX2" fmla="*/ 75211 w 225606"/>
                <a:gd name="connsiteY2" fmla="*/ 160421 h 867277"/>
                <a:gd name="connsiteX3" fmla="*/ 120329 w 225606"/>
                <a:gd name="connsiteY3" fmla="*/ 240632 h 867277"/>
                <a:gd name="connsiteX4" fmla="*/ 65185 w 225606"/>
                <a:gd name="connsiteY4" fmla="*/ 305803 h 867277"/>
                <a:gd name="connsiteX5" fmla="*/ 90250 w 225606"/>
                <a:gd name="connsiteY5" fmla="*/ 360948 h 867277"/>
                <a:gd name="connsiteX6" fmla="*/ 90250 w 225606"/>
                <a:gd name="connsiteY6" fmla="*/ 381000 h 867277"/>
                <a:gd name="connsiteX7" fmla="*/ 115316 w 225606"/>
                <a:gd name="connsiteY7" fmla="*/ 411079 h 867277"/>
                <a:gd name="connsiteX8" fmla="*/ 40119 w 225606"/>
                <a:gd name="connsiteY8" fmla="*/ 461211 h 867277"/>
                <a:gd name="connsiteX9" fmla="*/ 10040 w 225606"/>
                <a:gd name="connsiteY9" fmla="*/ 606592 h 867277"/>
                <a:gd name="connsiteX10" fmla="*/ 14 w 225606"/>
                <a:gd name="connsiteY10" fmla="*/ 782053 h 867277"/>
                <a:gd name="connsiteX11" fmla="*/ 10040 w 225606"/>
                <a:gd name="connsiteY11" fmla="*/ 842211 h 867277"/>
                <a:gd name="connsiteX12" fmla="*/ 65185 w 225606"/>
                <a:gd name="connsiteY12" fmla="*/ 867277 h 867277"/>
                <a:gd name="connsiteX0" fmla="*/ 245659 w 245659"/>
                <a:gd name="connsiteY0" fmla="*/ 0 h 892343"/>
                <a:gd name="connsiteX1" fmla="*/ 105290 w 245659"/>
                <a:gd name="connsiteY1" fmla="*/ 100264 h 892343"/>
                <a:gd name="connsiteX2" fmla="*/ 75211 w 245659"/>
                <a:gd name="connsiteY2" fmla="*/ 185487 h 892343"/>
                <a:gd name="connsiteX3" fmla="*/ 120329 w 245659"/>
                <a:gd name="connsiteY3" fmla="*/ 265698 h 892343"/>
                <a:gd name="connsiteX4" fmla="*/ 65185 w 245659"/>
                <a:gd name="connsiteY4" fmla="*/ 330869 h 892343"/>
                <a:gd name="connsiteX5" fmla="*/ 90250 w 245659"/>
                <a:gd name="connsiteY5" fmla="*/ 386014 h 892343"/>
                <a:gd name="connsiteX6" fmla="*/ 90250 w 245659"/>
                <a:gd name="connsiteY6" fmla="*/ 406066 h 892343"/>
                <a:gd name="connsiteX7" fmla="*/ 115316 w 245659"/>
                <a:gd name="connsiteY7" fmla="*/ 436145 h 892343"/>
                <a:gd name="connsiteX8" fmla="*/ 40119 w 245659"/>
                <a:gd name="connsiteY8" fmla="*/ 486277 h 892343"/>
                <a:gd name="connsiteX9" fmla="*/ 10040 w 245659"/>
                <a:gd name="connsiteY9" fmla="*/ 631658 h 892343"/>
                <a:gd name="connsiteX10" fmla="*/ 14 w 245659"/>
                <a:gd name="connsiteY10" fmla="*/ 807119 h 892343"/>
                <a:gd name="connsiteX11" fmla="*/ 10040 w 245659"/>
                <a:gd name="connsiteY11" fmla="*/ 867277 h 892343"/>
                <a:gd name="connsiteX12" fmla="*/ 65185 w 245659"/>
                <a:gd name="connsiteY12" fmla="*/ 892343 h 892343"/>
                <a:gd name="connsiteX0" fmla="*/ 285764 w 285764"/>
                <a:gd name="connsiteY0" fmla="*/ 0 h 907382"/>
                <a:gd name="connsiteX1" fmla="*/ 105290 w 285764"/>
                <a:gd name="connsiteY1" fmla="*/ 115303 h 907382"/>
                <a:gd name="connsiteX2" fmla="*/ 75211 w 285764"/>
                <a:gd name="connsiteY2" fmla="*/ 200526 h 907382"/>
                <a:gd name="connsiteX3" fmla="*/ 120329 w 285764"/>
                <a:gd name="connsiteY3" fmla="*/ 280737 h 907382"/>
                <a:gd name="connsiteX4" fmla="*/ 65185 w 285764"/>
                <a:gd name="connsiteY4" fmla="*/ 345908 h 907382"/>
                <a:gd name="connsiteX5" fmla="*/ 90250 w 285764"/>
                <a:gd name="connsiteY5" fmla="*/ 401053 h 907382"/>
                <a:gd name="connsiteX6" fmla="*/ 90250 w 285764"/>
                <a:gd name="connsiteY6" fmla="*/ 421105 h 907382"/>
                <a:gd name="connsiteX7" fmla="*/ 115316 w 285764"/>
                <a:gd name="connsiteY7" fmla="*/ 451184 h 907382"/>
                <a:gd name="connsiteX8" fmla="*/ 40119 w 285764"/>
                <a:gd name="connsiteY8" fmla="*/ 501316 h 907382"/>
                <a:gd name="connsiteX9" fmla="*/ 10040 w 285764"/>
                <a:gd name="connsiteY9" fmla="*/ 646697 h 907382"/>
                <a:gd name="connsiteX10" fmla="*/ 14 w 285764"/>
                <a:gd name="connsiteY10" fmla="*/ 822158 h 907382"/>
                <a:gd name="connsiteX11" fmla="*/ 10040 w 285764"/>
                <a:gd name="connsiteY11" fmla="*/ 882316 h 907382"/>
                <a:gd name="connsiteX12" fmla="*/ 65185 w 285764"/>
                <a:gd name="connsiteY12" fmla="*/ 907382 h 907382"/>
                <a:gd name="connsiteX0" fmla="*/ 285764 w 285764"/>
                <a:gd name="connsiteY0" fmla="*/ 0 h 907382"/>
                <a:gd name="connsiteX1" fmla="*/ 150407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60698 w 260698"/>
                <a:gd name="connsiteY0" fmla="*/ 0 h 907382"/>
                <a:gd name="connsiteX1" fmla="*/ 210565 w 260698"/>
                <a:gd name="connsiteY1" fmla="*/ 60158 h 907382"/>
                <a:gd name="connsiteX2" fmla="*/ 105290 w 260698"/>
                <a:gd name="connsiteY2" fmla="*/ 115303 h 907382"/>
                <a:gd name="connsiteX3" fmla="*/ 75211 w 260698"/>
                <a:gd name="connsiteY3" fmla="*/ 200526 h 907382"/>
                <a:gd name="connsiteX4" fmla="*/ 120329 w 260698"/>
                <a:gd name="connsiteY4" fmla="*/ 280737 h 907382"/>
                <a:gd name="connsiteX5" fmla="*/ 65185 w 260698"/>
                <a:gd name="connsiteY5" fmla="*/ 345908 h 907382"/>
                <a:gd name="connsiteX6" fmla="*/ 90250 w 260698"/>
                <a:gd name="connsiteY6" fmla="*/ 401053 h 907382"/>
                <a:gd name="connsiteX7" fmla="*/ 90250 w 260698"/>
                <a:gd name="connsiteY7" fmla="*/ 421105 h 907382"/>
                <a:gd name="connsiteX8" fmla="*/ 115316 w 260698"/>
                <a:gd name="connsiteY8" fmla="*/ 451184 h 907382"/>
                <a:gd name="connsiteX9" fmla="*/ 40119 w 260698"/>
                <a:gd name="connsiteY9" fmla="*/ 501316 h 907382"/>
                <a:gd name="connsiteX10" fmla="*/ 10040 w 260698"/>
                <a:gd name="connsiteY10" fmla="*/ 646697 h 907382"/>
                <a:gd name="connsiteX11" fmla="*/ 14 w 260698"/>
                <a:gd name="connsiteY11" fmla="*/ 822158 h 907382"/>
                <a:gd name="connsiteX12" fmla="*/ 10040 w 260698"/>
                <a:gd name="connsiteY12" fmla="*/ 882316 h 907382"/>
                <a:gd name="connsiteX13" fmla="*/ 65185 w 260698"/>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85764" h="907382">
                  <a:moveTo>
                    <a:pt x="285764" y="0"/>
                  </a:moveTo>
                  <a:cubicBezTo>
                    <a:pt x="263205" y="10026"/>
                    <a:pt x="240644" y="40941"/>
                    <a:pt x="210565" y="60158"/>
                  </a:cubicBezTo>
                  <a:cubicBezTo>
                    <a:pt x="180486" y="79375"/>
                    <a:pt x="127849" y="91908"/>
                    <a:pt x="105290" y="115303"/>
                  </a:cubicBezTo>
                  <a:cubicBezTo>
                    <a:pt x="82731" y="138698"/>
                    <a:pt x="72704" y="172954"/>
                    <a:pt x="75211" y="200526"/>
                  </a:cubicBezTo>
                  <a:cubicBezTo>
                    <a:pt x="77718" y="228098"/>
                    <a:pt x="122000" y="256507"/>
                    <a:pt x="120329" y="280737"/>
                  </a:cubicBezTo>
                  <a:cubicBezTo>
                    <a:pt x="118658" y="304967"/>
                    <a:pt x="70198" y="325855"/>
                    <a:pt x="65185" y="345908"/>
                  </a:cubicBezTo>
                  <a:cubicBezTo>
                    <a:pt x="60172" y="365961"/>
                    <a:pt x="90250" y="401053"/>
                    <a:pt x="90250" y="401053"/>
                  </a:cubicBezTo>
                  <a:cubicBezTo>
                    <a:pt x="94427" y="413586"/>
                    <a:pt x="86072" y="412750"/>
                    <a:pt x="90250" y="421105"/>
                  </a:cubicBezTo>
                  <a:cubicBezTo>
                    <a:pt x="94428" y="429460"/>
                    <a:pt x="123671" y="437816"/>
                    <a:pt x="115316" y="451184"/>
                  </a:cubicBezTo>
                  <a:cubicBezTo>
                    <a:pt x="106961" y="464552"/>
                    <a:pt x="57665" y="468731"/>
                    <a:pt x="40119" y="501316"/>
                  </a:cubicBezTo>
                  <a:cubicBezTo>
                    <a:pt x="22573" y="533901"/>
                    <a:pt x="16724" y="593223"/>
                    <a:pt x="10040" y="646697"/>
                  </a:cubicBezTo>
                  <a:cubicBezTo>
                    <a:pt x="3356" y="700171"/>
                    <a:pt x="14" y="782888"/>
                    <a:pt x="14" y="822158"/>
                  </a:cubicBezTo>
                  <a:cubicBezTo>
                    <a:pt x="14" y="861428"/>
                    <a:pt x="-822" y="868112"/>
                    <a:pt x="10040" y="882316"/>
                  </a:cubicBezTo>
                  <a:cubicBezTo>
                    <a:pt x="20902" y="896520"/>
                    <a:pt x="45550" y="891924"/>
                    <a:pt x="65185" y="907382"/>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grpSp>
      <xdr:grpSp>
        <xdr:nvGrpSpPr>
          <xdr:cNvPr id="26" name="グループ化 25">
            <a:extLst>
              <a:ext uri="{FF2B5EF4-FFF2-40B4-BE49-F238E27FC236}">
                <a16:creationId xmlns:a16="http://schemas.microsoft.com/office/drawing/2014/main" id="{2DDED0F2-DD37-4DF6-8E85-4A47F33CFCCF}"/>
              </a:ext>
            </a:extLst>
          </xdr:cNvPr>
          <xdr:cNvGrpSpPr/>
        </xdr:nvGrpSpPr>
        <xdr:grpSpPr>
          <a:xfrm>
            <a:off x="590550" y="1609725"/>
            <a:ext cx="4588977" cy="4726650"/>
            <a:chOff x="590550" y="1609725"/>
            <a:chExt cx="4588977" cy="4726650"/>
          </a:xfrm>
        </xdr:grpSpPr>
        <xdr:sp macro="" textlink="">
          <xdr:nvSpPr>
            <xdr:cNvPr id="15" name="四角形: 角を丸くする 14">
              <a:extLst>
                <a:ext uri="{FF2B5EF4-FFF2-40B4-BE49-F238E27FC236}">
                  <a16:creationId xmlns:a16="http://schemas.microsoft.com/office/drawing/2014/main" id="{02D4E4DC-54FC-4894-8EF3-D3F32FBE8869}"/>
                </a:ext>
              </a:extLst>
            </xdr:cNvPr>
            <xdr:cNvSpPr/>
          </xdr:nvSpPr>
          <xdr:spPr>
            <a:xfrm>
              <a:off x="3120630" y="57435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人吉・球磨地域</a:t>
              </a:r>
            </a:p>
          </xdr:txBody>
        </xdr:sp>
        <xdr:sp macro="" textlink="">
          <xdr:nvSpPr>
            <xdr:cNvPr id="16" name="四角形: 角を丸くする 15">
              <a:extLst>
                <a:ext uri="{FF2B5EF4-FFF2-40B4-BE49-F238E27FC236}">
                  <a16:creationId xmlns:a16="http://schemas.microsoft.com/office/drawing/2014/main" id="{BDBAA055-9AD7-4251-9C3E-FFC47B28391D}"/>
                </a:ext>
              </a:extLst>
            </xdr:cNvPr>
            <xdr:cNvSpPr/>
          </xdr:nvSpPr>
          <xdr:spPr>
            <a:xfrm>
              <a:off x="901305" y="60483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水俣・芦北地域</a:t>
              </a:r>
            </a:p>
          </xdr:txBody>
        </xdr:sp>
        <xdr:sp macro="" textlink="">
          <xdr:nvSpPr>
            <xdr:cNvPr id="17" name="四角形: 角を丸くする 16">
              <a:extLst>
                <a:ext uri="{FF2B5EF4-FFF2-40B4-BE49-F238E27FC236}">
                  <a16:creationId xmlns:a16="http://schemas.microsoft.com/office/drawing/2014/main" id="{7F0C8893-2BDC-43DA-9D39-911DD58F9F77}"/>
                </a:ext>
              </a:extLst>
            </xdr:cNvPr>
            <xdr:cNvSpPr/>
          </xdr:nvSpPr>
          <xdr:spPr>
            <a:xfrm>
              <a:off x="590550" y="49149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天草地域</a:t>
              </a:r>
            </a:p>
          </xdr:txBody>
        </xdr:sp>
        <xdr:sp macro="" textlink="">
          <xdr:nvSpPr>
            <xdr:cNvPr id="18" name="四角形: 角を丸くする 17">
              <a:extLst>
                <a:ext uri="{FF2B5EF4-FFF2-40B4-BE49-F238E27FC236}">
                  <a16:creationId xmlns:a16="http://schemas.microsoft.com/office/drawing/2014/main" id="{06157175-284C-409B-9DEA-536540F71878}"/>
                </a:ext>
              </a:extLst>
            </xdr:cNvPr>
            <xdr:cNvSpPr/>
          </xdr:nvSpPr>
          <xdr:spPr>
            <a:xfrm>
              <a:off x="2143125" y="3895725"/>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宇城地域</a:t>
              </a:r>
            </a:p>
          </xdr:txBody>
        </xdr:sp>
        <xdr:sp macro="" textlink="">
          <xdr:nvSpPr>
            <xdr:cNvPr id="19" name="四角形: 角を丸くする 18">
              <a:extLst>
                <a:ext uri="{FF2B5EF4-FFF2-40B4-BE49-F238E27FC236}">
                  <a16:creationId xmlns:a16="http://schemas.microsoft.com/office/drawing/2014/main" id="{7623A730-3312-4E82-9529-847A6A7C5DF8}"/>
                </a:ext>
              </a:extLst>
            </xdr:cNvPr>
            <xdr:cNvSpPr/>
          </xdr:nvSpPr>
          <xdr:spPr>
            <a:xfrm>
              <a:off x="2286000" y="46482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八代地域</a:t>
              </a:r>
            </a:p>
          </xdr:txBody>
        </xdr:sp>
        <xdr:sp macro="" textlink="">
          <xdr:nvSpPr>
            <xdr:cNvPr id="20" name="四角形: 角を丸くする 19">
              <a:extLst>
                <a:ext uri="{FF2B5EF4-FFF2-40B4-BE49-F238E27FC236}">
                  <a16:creationId xmlns:a16="http://schemas.microsoft.com/office/drawing/2014/main" id="{FF9C01A7-FCF3-4779-A19E-D8C72C5D1416}"/>
                </a:ext>
              </a:extLst>
            </xdr:cNvPr>
            <xdr:cNvSpPr/>
          </xdr:nvSpPr>
          <xdr:spPr>
            <a:xfrm>
              <a:off x="3876674" y="3429000"/>
              <a:ext cx="890945"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上益城地域</a:t>
              </a:r>
            </a:p>
          </xdr:txBody>
        </xdr:sp>
        <xdr:sp macro="" textlink="">
          <xdr:nvSpPr>
            <xdr:cNvPr id="21" name="四角形: 角を丸くする 20">
              <a:extLst>
                <a:ext uri="{FF2B5EF4-FFF2-40B4-BE49-F238E27FC236}">
                  <a16:creationId xmlns:a16="http://schemas.microsoft.com/office/drawing/2014/main" id="{7196A2C2-7045-4373-8BBB-32BD7C1086FD}"/>
                </a:ext>
              </a:extLst>
            </xdr:cNvPr>
            <xdr:cNvSpPr/>
          </xdr:nvSpPr>
          <xdr:spPr>
            <a:xfrm>
              <a:off x="4410075" y="2619374"/>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阿蘇地域</a:t>
              </a:r>
            </a:p>
          </xdr:txBody>
        </xdr:sp>
        <xdr:sp macro="" textlink="">
          <xdr:nvSpPr>
            <xdr:cNvPr id="22" name="四角形: 角を丸くする 21">
              <a:extLst>
                <a:ext uri="{FF2B5EF4-FFF2-40B4-BE49-F238E27FC236}">
                  <a16:creationId xmlns:a16="http://schemas.microsoft.com/office/drawing/2014/main" id="{5ACD7DE1-B9D1-4793-956A-E1C3A9675C00}"/>
                </a:ext>
              </a:extLst>
            </xdr:cNvPr>
            <xdr:cNvSpPr/>
          </xdr:nvSpPr>
          <xdr:spPr>
            <a:xfrm>
              <a:off x="3295650" y="24384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菊池地域</a:t>
              </a:r>
            </a:p>
          </xdr:txBody>
        </xdr:sp>
        <xdr:sp macro="" textlink="">
          <xdr:nvSpPr>
            <xdr:cNvPr id="23" name="四角形: 角を丸くする 22">
              <a:extLst>
                <a:ext uri="{FF2B5EF4-FFF2-40B4-BE49-F238E27FC236}">
                  <a16:creationId xmlns:a16="http://schemas.microsoft.com/office/drawing/2014/main" id="{CF663756-2298-4D9E-B3BB-FF11EF79A9B9}"/>
                </a:ext>
              </a:extLst>
            </xdr:cNvPr>
            <xdr:cNvSpPr/>
          </xdr:nvSpPr>
          <xdr:spPr>
            <a:xfrm>
              <a:off x="1263255" y="2019300"/>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荒尾・玉名地域</a:t>
              </a:r>
            </a:p>
          </xdr:txBody>
        </xdr:sp>
        <xdr:sp macro="" textlink="">
          <xdr:nvSpPr>
            <xdr:cNvPr id="24" name="四角形: 角を丸くする 23">
              <a:extLst>
                <a:ext uri="{FF2B5EF4-FFF2-40B4-BE49-F238E27FC236}">
                  <a16:creationId xmlns:a16="http://schemas.microsoft.com/office/drawing/2014/main" id="{B6CBE012-2F59-45DC-A727-D28B7A1A1EF0}"/>
                </a:ext>
              </a:extLst>
            </xdr:cNvPr>
            <xdr:cNvSpPr/>
          </xdr:nvSpPr>
          <xdr:spPr>
            <a:xfrm>
              <a:off x="2275285" y="3219450"/>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熊本市</a:t>
              </a:r>
            </a:p>
          </xdr:txBody>
        </xdr:sp>
        <xdr:sp macro="" textlink="">
          <xdr:nvSpPr>
            <xdr:cNvPr id="25" name="四角形: 角を丸くする 24">
              <a:extLst>
                <a:ext uri="{FF2B5EF4-FFF2-40B4-BE49-F238E27FC236}">
                  <a16:creationId xmlns:a16="http://schemas.microsoft.com/office/drawing/2014/main" id="{2C427A0F-F876-4AF8-A644-DF2F03255442}"/>
                </a:ext>
              </a:extLst>
            </xdr:cNvPr>
            <xdr:cNvSpPr/>
          </xdr:nvSpPr>
          <xdr:spPr>
            <a:xfrm>
              <a:off x="2989660" y="1609725"/>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山鹿市</a:t>
              </a:r>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13</xdr:row>
      <xdr:rowOff>0</xdr:rowOff>
    </xdr:from>
    <xdr:to>
      <xdr:col>13</xdr:col>
      <xdr:colOff>0</xdr:colOff>
      <xdr:row>42</xdr:row>
      <xdr:rowOff>0</xdr:rowOff>
    </xdr:to>
    <xdr:graphicFrame macro="">
      <xdr:nvGraphicFramePr>
        <xdr:cNvPr id="7" name="グラフ 6">
          <a:extLst>
            <a:ext uri="{FF2B5EF4-FFF2-40B4-BE49-F238E27FC236}">
              <a16:creationId xmlns:a16="http://schemas.microsoft.com/office/drawing/2014/main" id="{ACA2EC82-52E7-407A-BAAE-99780E00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152400</xdr:colOff>
      <xdr:row>34</xdr:row>
      <xdr:rowOff>87630</xdr:rowOff>
    </xdr:from>
    <xdr:to>
      <xdr:col>13</xdr:col>
      <xdr:colOff>3225</xdr:colOff>
      <xdr:row>35</xdr:row>
      <xdr:rowOff>116712</xdr:rowOff>
    </xdr:to>
    <xdr:sp macro="" textlink="">
      <xdr:nvSpPr>
        <xdr:cNvPr id="8" name="テキスト ボックス 7">
          <a:extLst>
            <a:ext uri="{FF2B5EF4-FFF2-40B4-BE49-F238E27FC236}">
              <a16:creationId xmlns:a16="http://schemas.microsoft.com/office/drawing/2014/main" id="{41C30D3B-4E72-408E-9CCF-ED5903094A3F}"/>
            </a:ext>
          </a:extLst>
        </xdr:cNvPr>
        <xdr:cNvSpPr txBox="1"/>
      </xdr:nvSpPr>
      <xdr:spPr>
        <a:xfrm>
          <a:off x="5019675" y="6440805"/>
          <a:ext cx="622350"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50000"/>
                </a:schemeClr>
              </a:solidFill>
              <a:effectLst>
                <a:glow rad="152400">
                  <a:schemeClr val="bg1"/>
                </a:glow>
              </a:effectLst>
            </a:rPr>
            <a:t>日帰り客</a:t>
          </a:r>
        </a:p>
      </xdr:txBody>
    </xdr:sp>
    <xdr:clientData/>
  </xdr:twoCellAnchor>
  <xdr:twoCellAnchor>
    <xdr:from>
      <xdr:col>12</xdr:col>
      <xdr:colOff>152400</xdr:colOff>
      <xdr:row>24</xdr:row>
      <xdr:rowOff>46990</xdr:rowOff>
    </xdr:from>
    <xdr:to>
      <xdr:col>12</xdr:col>
      <xdr:colOff>683507</xdr:colOff>
      <xdr:row>25</xdr:row>
      <xdr:rowOff>76072</xdr:rowOff>
    </xdr:to>
    <xdr:sp macro="" textlink="">
      <xdr:nvSpPr>
        <xdr:cNvPr id="9" name="テキスト ボックス 8">
          <a:extLst>
            <a:ext uri="{FF2B5EF4-FFF2-40B4-BE49-F238E27FC236}">
              <a16:creationId xmlns:a16="http://schemas.microsoft.com/office/drawing/2014/main" id="{B7315FF9-024F-45DE-BEF1-1FB7F32CDFA3}"/>
            </a:ext>
          </a:extLst>
        </xdr:cNvPr>
        <xdr:cNvSpPr txBox="1"/>
      </xdr:nvSpPr>
      <xdr:spPr>
        <a:xfrm>
          <a:off x="5019675" y="459041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60000"/>
                  <a:lumOff val="40000"/>
                </a:schemeClr>
              </a:solidFill>
              <a:effectLst>
                <a:glow rad="152400">
                  <a:schemeClr val="bg1"/>
                </a:glow>
              </a:effectLst>
            </a:rPr>
            <a:t>宿泊客</a:t>
          </a:r>
        </a:p>
      </xdr:txBody>
    </xdr:sp>
    <xdr:clientData/>
  </xdr:twoCellAnchor>
  <xdr:twoCellAnchor>
    <xdr:from>
      <xdr:col>9</xdr:col>
      <xdr:colOff>444500</xdr:colOff>
      <xdr:row>15</xdr:row>
      <xdr:rowOff>44450</xdr:rowOff>
    </xdr:from>
    <xdr:to>
      <xdr:col>9</xdr:col>
      <xdr:colOff>444500</xdr:colOff>
      <xdr:row>39</xdr:row>
      <xdr:rowOff>180825</xdr:rowOff>
    </xdr:to>
    <xdr:cxnSp macro="">
      <xdr:nvCxnSpPr>
        <xdr:cNvPr id="10" name="直線コネクタ 9">
          <a:extLst>
            <a:ext uri="{FF2B5EF4-FFF2-40B4-BE49-F238E27FC236}">
              <a16:creationId xmlns:a16="http://schemas.microsoft.com/office/drawing/2014/main" id="{FC76E648-892D-43BB-AE21-F16CDAF923F6}"/>
            </a:ext>
          </a:extLst>
        </xdr:cNvPr>
        <xdr:cNvCxnSpPr/>
      </xdr:nvCxnSpPr>
      <xdr:spPr>
        <a:xfrm>
          <a:off x="2997200" y="2987675"/>
          <a:ext cx="0" cy="4479775"/>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447675</xdr:colOff>
      <xdr:row>14</xdr:row>
      <xdr:rowOff>114300</xdr:rowOff>
    </xdr:from>
    <xdr:to>
      <xdr:col>12</xdr:col>
      <xdr:colOff>316263</xdr:colOff>
      <xdr:row>16</xdr:row>
      <xdr:rowOff>112350</xdr:rowOff>
    </xdr:to>
    <xdr:sp macro="" textlink="">
      <xdr:nvSpPr>
        <xdr:cNvPr id="6" name="矢印: 五方向 5">
          <a:extLst>
            <a:ext uri="{FF2B5EF4-FFF2-40B4-BE49-F238E27FC236}">
              <a16:creationId xmlns:a16="http://schemas.microsoft.com/office/drawing/2014/main" id="{766F52CF-036A-4663-91D5-04D94866FE03}"/>
            </a:ext>
          </a:extLst>
        </xdr:cNvPr>
        <xdr:cNvSpPr/>
      </xdr:nvSpPr>
      <xdr:spPr>
        <a:xfrm>
          <a:off x="3000375" y="2876550"/>
          <a:ext cx="2183163" cy="36000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590551</xdr:colOff>
      <xdr:row>14</xdr:row>
      <xdr:rowOff>115693</xdr:rowOff>
    </xdr:from>
    <xdr:to>
      <xdr:col>9</xdr:col>
      <xdr:colOff>447676</xdr:colOff>
      <xdr:row>16</xdr:row>
      <xdr:rowOff>113743</xdr:rowOff>
    </xdr:to>
    <xdr:sp macro="" textlink="">
      <xdr:nvSpPr>
        <xdr:cNvPr id="11" name="矢印: 五方向 10">
          <a:extLst>
            <a:ext uri="{FF2B5EF4-FFF2-40B4-BE49-F238E27FC236}">
              <a16:creationId xmlns:a16="http://schemas.microsoft.com/office/drawing/2014/main" id="{201621EA-1BFC-4117-B9BA-AE6E43293DD3}"/>
            </a:ext>
          </a:extLst>
        </xdr:cNvPr>
        <xdr:cNvSpPr/>
      </xdr:nvSpPr>
      <xdr:spPr>
        <a:xfrm>
          <a:off x="828676" y="2877943"/>
          <a:ext cx="21717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t>各市町村で実施した調査結果を</a:t>
          </a:r>
          <a:endParaRPr kumimoji="1" lang="en-US" altLang="ja-JP" sz="800" b="1"/>
        </a:p>
        <a:p>
          <a:pPr algn="ctr"/>
          <a:r>
            <a:rPr kumimoji="1" lang="ja-JP" altLang="en-US" sz="800" b="1"/>
            <a:t>県で取りまとめ</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25</xdr:row>
      <xdr:rowOff>0</xdr:rowOff>
    </xdr:to>
    <xdr:graphicFrame macro="">
      <xdr:nvGraphicFramePr>
        <xdr:cNvPr id="2" name="グラフ 1">
          <a:extLst>
            <a:ext uri="{FF2B5EF4-FFF2-40B4-BE49-F238E27FC236}">
              <a16:creationId xmlns:a16="http://schemas.microsoft.com/office/drawing/2014/main" id="{D083F968-B9E2-4925-84B8-0DAC81072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9</xdr:col>
      <xdr:colOff>0</xdr:colOff>
      <xdr:row>50</xdr:row>
      <xdr:rowOff>180450</xdr:rowOff>
    </xdr:to>
    <xdr:graphicFrame macro="">
      <xdr:nvGraphicFramePr>
        <xdr:cNvPr id="3" name="グラフ 2">
          <a:extLst>
            <a:ext uri="{FF2B5EF4-FFF2-40B4-BE49-F238E27FC236}">
              <a16:creationId xmlns:a16="http://schemas.microsoft.com/office/drawing/2014/main" id="{4C9E8AA0-5BB0-4600-8399-5830A1F52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57150</xdr:colOff>
      <xdr:row>20</xdr:row>
      <xdr:rowOff>62899</xdr:rowOff>
    </xdr:from>
    <xdr:ext cx="531107" cy="242374"/>
    <xdr:sp macro="" textlink="">
      <xdr:nvSpPr>
        <xdr:cNvPr id="7" name="テキスト ボックス 6">
          <a:extLst>
            <a:ext uri="{FF2B5EF4-FFF2-40B4-BE49-F238E27FC236}">
              <a16:creationId xmlns:a16="http://schemas.microsoft.com/office/drawing/2014/main" id="{4D85D620-2FD2-497D-84D5-A538EAE7AC3C}"/>
            </a:ext>
          </a:extLst>
        </xdr:cNvPr>
        <xdr:cNvSpPr txBox="1"/>
      </xdr:nvSpPr>
      <xdr:spPr>
        <a:xfrm>
          <a:off x="5095875" y="3682399"/>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交通費</a:t>
          </a:r>
        </a:p>
      </xdr:txBody>
    </xdr:sp>
    <xdr:clientData/>
  </xdr:oneCellAnchor>
  <xdr:twoCellAnchor>
    <xdr:from>
      <xdr:col>8</xdr:col>
      <xdr:colOff>57150</xdr:colOff>
      <xdr:row>16</xdr:row>
      <xdr:rowOff>129540</xdr:rowOff>
    </xdr:from>
    <xdr:to>
      <xdr:col>8</xdr:col>
      <xdr:colOff>588257</xdr:colOff>
      <xdr:row>17</xdr:row>
      <xdr:rowOff>158622</xdr:rowOff>
    </xdr:to>
    <xdr:sp macro="" textlink="">
      <xdr:nvSpPr>
        <xdr:cNvPr id="8" name="テキスト ボックス 7">
          <a:extLst>
            <a:ext uri="{FF2B5EF4-FFF2-40B4-BE49-F238E27FC236}">
              <a16:creationId xmlns:a16="http://schemas.microsoft.com/office/drawing/2014/main" id="{50A3A8FF-753B-4F83-B24E-2F5DE472AD10}"/>
            </a:ext>
          </a:extLst>
        </xdr:cNvPr>
        <xdr:cNvSpPr txBox="1"/>
      </xdr:nvSpPr>
      <xdr:spPr>
        <a:xfrm>
          <a:off x="5095875" y="302514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土産代</a:t>
          </a:r>
        </a:p>
      </xdr:txBody>
    </xdr:sp>
    <xdr:clientData/>
  </xdr:twoCellAnchor>
  <xdr:twoCellAnchor>
    <xdr:from>
      <xdr:col>8</xdr:col>
      <xdr:colOff>47625</xdr:colOff>
      <xdr:row>11</xdr:row>
      <xdr:rowOff>75565</xdr:rowOff>
    </xdr:from>
    <xdr:to>
      <xdr:col>8</xdr:col>
      <xdr:colOff>578732</xdr:colOff>
      <xdr:row>12</xdr:row>
      <xdr:rowOff>104647</xdr:rowOff>
    </xdr:to>
    <xdr:sp macro="" textlink="">
      <xdr:nvSpPr>
        <xdr:cNvPr id="9" name="テキスト ボックス 8">
          <a:extLst>
            <a:ext uri="{FF2B5EF4-FFF2-40B4-BE49-F238E27FC236}">
              <a16:creationId xmlns:a16="http://schemas.microsoft.com/office/drawing/2014/main" id="{BCB85B90-7113-4B88-9616-01FCA53FEEF5}"/>
            </a:ext>
          </a:extLst>
        </xdr:cNvPr>
        <xdr:cNvSpPr txBox="1"/>
      </xdr:nvSpPr>
      <xdr:spPr>
        <a:xfrm>
          <a:off x="5086350" y="206629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飲食費</a:t>
          </a:r>
        </a:p>
      </xdr:txBody>
    </xdr:sp>
    <xdr:clientData/>
  </xdr:twoCellAnchor>
  <xdr:twoCellAnchor>
    <xdr:from>
      <xdr:col>8</xdr:col>
      <xdr:colOff>28575</xdr:colOff>
      <xdr:row>6</xdr:row>
      <xdr:rowOff>85725</xdr:rowOff>
    </xdr:from>
    <xdr:to>
      <xdr:col>8</xdr:col>
      <xdr:colOff>546987</xdr:colOff>
      <xdr:row>7</xdr:row>
      <xdr:rowOff>114807</xdr:rowOff>
    </xdr:to>
    <xdr:sp macro="" textlink="">
      <xdr:nvSpPr>
        <xdr:cNvPr id="10" name="テキスト ボックス 9">
          <a:extLst>
            <a:ext uri="{FF2B5EF4-FFF2-40B4-BE49-F238E27FC236}">
              <a16:creationId xmlns:a16="http://schemas.microsoft.com/office/drawing/2014/main" id="{07E70336-FEEB-4D3B-953A-54865FE3E011}"/>
            </a:ext>
          </a:extLst>
        </xdr:cNvPr>
        <xdr:cNvSpPr txBox="1"/>
      </xdr:nvSpPr>
      <xdr:spPr>
        <a:xfrm>
          <a:off x="5067300" y="1171575"/>
          <a:ext cx="518412"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tx1">
                  <a:lumMod val="50000"/>
                  <a:lumOff val="50000"/>
                </a:schemeClr>
              </a:solidFill>
              <a:effectLst>
                <a:glow rad="152400">
                  <a:schemeClr val="bg1"/>
                </a:glow>
              </a:effectLst>
            </a:rPr>
            <a:t>その他</a:t>
          </a:r>
        </a:p>
      </xdr:txBody>
    </xdr:sp>
    <xdr:clientData/>
  </xdr:twoCellAnchor>
  <xdr:twoCellAnchor>
    <xdr:from>
      <xdr:col>8</xdr:col>
      <xdr:colOff>28575</xdr:colOff>
      <xdr:row>7</xdr:row>
      <xdr:rowOff>179070</xdr:rowOff>
    </xdr:from>
    <xdr:to>
      <xdr:col>8</xdr:col>
      <xdr:colOff>559682</xdr:colOff>
      <xdr:row>9</xdr:row>
      <xdr:rowOff>30352</xdr:rowOff>
    </xdr:to>
    <xdr:sp macro="" textlink="">
      <xdr:nvSpPr>
        <xdr:cNvPr id="11" name="テキスト ボックス 10">
          <a:extLst>
            <a:ext uri="{FF2B5EF4-FFF2-40B4-BE49-F238E27FC236}">
              <a16:creationId xmlns:a16="http://schemas.microsoft.com/office/drawing/2014/main" id="{92C9F8FC-A3E9-41E2-9035-A8CA58941E71}"/>
            </a:ext>
          </a:extLst>
        </xdr:cNvPr>
        <xdr:cNvSpPr txBox="1"/>
      </xdr:nvSpPr>
      <xdr:spPr>
        <a:xfrm>
          <a:off x="5067300" y="1445895"/>
          <a:ext cx="531107" cy="213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入場料</a:t>
          </a:r>
        </a:p>
      </xdr:txBody>
    </xdr:sp>
    <xdr:clientData/>
  </xdr:twoCellAnchor>
  <xdr:twoCellAnchor>
    <xdr:from>
      <xdr:col>8</xdr:col>
      <xdr:colOff>47625</xdr:colOff>
      <xdr:row>43</xdr:row>
      <xdr:rowOff>111125</xdr:rowOff>
    </xdr:from>
    <xdr:to>
      <xdr:col>8</xdr:col>
      <xdr:colOff>578732</xdr:colOff>
      <xdr:row>44</xdr:row>
      <xdr:rowOff>140207</xdr:rowOff>
    </xdr:to>
    <xdr:sp macro="" textlink="">
      <xdr:nvSpPr>
        <xdr:cNvPr id="13" name="テキスト ボックス 12">
          <a:extLst>
            <a:ext uri="{FF2B5EF4-FFF2-40B4-BE49-F238E27FC236}">
              <a16:creationId xmlns:a16="http://schemas.microsoft.com/office/drawing/2014/main" id="{D8FF2083-4AF3-4AE2-85FA-A3CF8A2EF4EE}"/>
            </a:ext>
          </a:extLst>
        </xdr:cNvPr>
        <xdr:cNvSpPr txBox="1"/>
      </xdr:nvSpPr>
      <xdr:spPr>
        <a:xfrm>
          <a:off x="5086350" y="789305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宿泊費</a:t>
          </a:r>
        </a:p>
      </xdr:txBody>
    </xdr:sp>
    <xdr:clientData/>
  </xdr:twoCellAnchor>
  <xdr:twoCellAnchor>
    <xdr:from>
      <xdr:col>8</xdr:col>
      <xdr:colOff>57150</xdr:colOff>
      <xdr:row>48</xdr:row>
      <xdr:rowOff>19050</xdr:rowOff>
    </xdr:from>
    <xdr:to>
      <xdr:col>8</xdr:col>
      <xdr:colOff>588257</xdr:colOff>
      <xdr:row>49</xdr:row>
      <xdr:rowOff>48132</xdr:rowOff>
    </xdr:to>
    <xdr:sp macro="" textlink="">
      <xdr:nvSpPr>
        <xdr:cNvPr id="14" name="テキスト ボックス 13">
          <a:extLst>
            <a:ext uri="{FF2B5EF4-FFF2-40B4-BE49-F238E27FC236}">
              <a16:creationId xmlns:a16="http://schemas.microsoft.com/office/drawing/2014/main" id="{C6628632-AE19-4A8B-A0B4-04C2F66CFD2A}"/>
            </a:ext>
          </a:extLst>
        </xdr:cNvPr>
        <xdr:cNvSpPr txBox="1"/>
      </xdr:nvSpPr>
      <xdr:spPr>
        <a:xfrm>
          <a:off x="5095875" y="870585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交通費</a:t>
          </a:r>
        </a:p>
      </xdr:txBody>
    </xdr:sp>
    <xdr:clientData/>
  </xdr:twoCellAnchor>
  <xdr:twoCellAnchor>
    <xdr:from>
      <xdr:col>8</xdr:col>
      <xdr:colOff>57150</xdr:colOff>
      <xdr:row>38</xdr:row>
      <xdr:rowOff>136525</xdr:rowOff>
    </xdr:from>
    <xdr:to>
      <xdr:col>8</xdr:col>
      <xdr:colOff>588257</xdr:colOff>
      <xdr:row>39</xdr:row>
      <xdr:rowOff>165607</xdr:rowOff>
    </xdr:to>
    <xdr:sp macro="" textlink="">
      <xdr:nvSpPr>
        <xdr:cNvPr id="15" name="テキスト ボックス 14">
          <a:extLst>
            <a:ext uri="{FF2B5EF4-FFF2-40B4-BE49-F238E27FC236}">
              <a16:creationId xmlns:a16="http://schemas.microsoft.com/office/drawing/2014/main" id="{8DF8D3D2-C1E0-4A4B-A7E8-BAEA8B85112B}"/>
            </a:ext>
          </a:extLst>
        </xdr:cNvPr>
        <xdr:cNvSpPr txBox="1"/>
      </xdr:nvSpPr>
      <xdr:spPr>
        <a:xfrm>
          <a:off x="5095875" y="701357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土産代</a:t>
          </a:r>
        </a:p>
      </xdr:txBody>
    </xdr:sp>
    <xdr:clientData/>
  </xdr:twoCellAnchor>
  <xdr:twoCellAnchor>
    <xdr:from>
      <xdr:col>8</xdr:col>
      <xdr:colOff>57150</xdr:colOff>
      <xdr:row>35</xdr:row>
      <xdr:rowOff>134620</xdr:rowOff>
    </xdr:from>
    <xdr:to>
      <xdr:col>8</xdr:col>
      <xdr:colOff>588257</xdr:colOff>
      <xdr:row>36</xdr:row>
      <xdr:rowOff>163702</xdr:rowOff>
    </xdr:to>
    <xdr:sp macro="" textlink="">
      <xdr:nvSpPr>
        <xdr:cNvPr id="16" name="テキスト ボックス 15">
          <a:extLst>
            <a:ext uri="{FF2B5EF4-FFF2-40B4-BE49-F238E27FC236}">
              <a16:creationId xmlns:a16="http://schemas.microsoft.com/office/drawing/2014/main" id="{E9F095E2-9101-44B8-BF34-A9377746C5C7}"/>
            </a:ext>
          </a:extLst>
        </xdr:cNvPr>
        <xdr:cNvSpPr txBox="1"/>
      </xdr:nvSpPr>
      <xdr:spPr>
        <a:xfrm>
          <a:off x="5095875" y="646874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飲食費</a:t>
          </a:r>
        </a:p>
      </xdr:txBody>
    </xdr:sp>
    <xdr:clientData/>
  </xdr:twoCellAnchor>
  <xdr:twoCellAnchor>
    <xdr:from>
      <xdr:col>8</xdr:col>
      <xdr:colOff>47625</xdr:colOff>
      <xdr:row>33</xdr:row>
      <xdr:rowOff>19050</xdr:rowOff>
    </xdr:from>
    <xdr:to>
      <xdr:col>8</xdr:col>
      <xdr:colOff>566037</xdr:colOff>
      <xdr:row>34</xdr:row>
      <xdr:rowOff>48132</xdr:rowOff>
    </xdr:to>
    <xdr:sp macro="" textlink="">
      <xdr:nvSpPr>
        <xdr:cNvPr id="17" name="テキスト ボックス 16">
          <a:extLst>
            <a:ext uri="{FF2B5EF4-FFF2-40B4-BE49-F238E27FC236}">
              <a16:creationId xmlns:a16="http://schemas.microsoft.com/office/drawing/2014/main" id="{5704F688-AC45-431E-A300-874F12C3AF2D}"/>
            </a:ext>
          </a:extLst>
        </xdr:cNvPr>
        <xdr:cNvSpPr txBox="1"/>
      </xdr:nvSpPr>
      <xdr:spPr>
        <a:xfrm>
          <a:off x="5086350" y="5991225"/>
          <a:ext cx="518412"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tx1">
                  <a:lumMod val="50000"/>
                  <a:lumOff val="50000"/>
                </a:schemeClr>
              </a:solidFill>
              <a:effectLst>
                <a:glow rad="152400">
                  <a:schemeClr val="bg1"/>
                </a:glow>
              </a:effectLst>
            </a:rPr>
            <a:t>その他</a:t>
          </a:r>
        </a:p>
      </xdr:txBody>
    </xdr:sp>
    <xdr:clientData/>
  </xdr:twoCellAnchor>
  <xdr:twoCellAnchor>
    <xdr:from>
      <xdr:col>8</xdr:col>
      <xdr:colOff>47625</xdr:colOff>
      <xdr:row>33</xdr:row>
      <xdr:rowOff>177165</xdr:rowOff>
    </xdr:from>
    <xdr:to>
      <xdr:col>8</xdr:col>
      <xdr:colOff>578732</xdr:colOff>
      <xdr:row>35</xdr:row>
      <xdr:rowOff>25272</xdr:rowOff>
    </xdr:to>
    <xdr:sp macro="" textlink="">
      <xdr:nvSpPr>
        <xdr:cNvPr id="18" name="テキスト ボックス 17">
          <a:extLst>
            <a:ext uri="{FF2B5EF4-FFF2-40B4-BE49-F238E27FC236}">
              <a16:creationId xmlns:a16="http://schemas.microsoft.com/office/drawing/2014/main" id="{57EA3D4E-9A1D-469E-80D5-E945BC67FA88}"/>
            </a:ext>
          </a:extLst>
        </xdr:cNvPr>
        <xdr:cNvSpPr txBox="1"/>
      </xdr:nvSpPr>
      <xdr:spPr>
        <a:xfrm>
          <a:off x="5086350" y="614934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入場料</a:t>
          </a:r>
        </a:p>
      </xdr:txBody>
    </xdr:sp>
    <xdr:clientData/>
  </xdr:twoCellAnchor>
  <xdr:twoCellAnchor>
    <xdr:from>
      <xdr:col>5</xdr:col>
      <xdr:colOff>9525</xdr:colOff>
      <xdr:row>5</xdr:row>
      <xdr:rowOff>0</xdr:rowOff>
    </xdr:from>
    <xdr:to>
      <xdr:col>5</xdr:col>
      <xdr:colOff>9525</xdr:colOff>
      <xdr:row>24</xdr:row>
      <xdr:rowOff>17475</xdr:rowOff>
    </xdr:to>
    <xdr:cxnSp macro="">
      <xdr:nvCxnSpPr>
        <xdr:cNvPr id="19" name="直線コネクタ 18">
          <a:extLst>
            <a:ext uri="{FF2B5EF4-FFF2-40B4-BE49-F238E27FC236}">
              <a16:creationId xmlns:a16="http://schemas.microsoft.com/office/drawing/2014/main" id="{C500BCC2-2A5C-4840-83A3-617AB0654296}"/>
            </a:ext>
          </a:extLst>
        </xdr:cNvPr>
        <xdr:cNvCxnSpPr/>
      </xdr:nvCxnSpPr>
      <xdr:spPr>
        <a:xfrm>
          <a:off x="2990850" y="904875"/>
          <a:ext cx="0" cy="345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30</xdr:row>
      <xdr:rowOff>163719</xdr:rowOff>
    </xdr:from>
    <xdr:to>
      <xdr:col>5</xdr:col>
      <xdr:colOff>38100</xdr:colOff>
      <xdr:row>50</xdr:row>
      <xdr:rowOff>132521</xdr:rowOff>
    </xdr:to>
    <xdr:cxnSp macro="">
      <xdr:nvCxnSpPr>
        <xdr:cNvPr id="20" name="直線コネクタ 19">
          <a:extLst>
            <a:ext uri="{FF2B5EF4-FFF2-40B4-BE49-F238E27FC236}">
              <a16:creationId xmlns:a16="http://schemas.microsoft.com/office/drawing/2014/main" id="{6CBE5D34-83DF-4EFD-8949-AB491BEE69CD}"/>
            </a:ext>
          </a:extLst>
        </xdr:cNvPr>
        <xdr:cNvCxnSpPr/>
      </xdr:nvCxnSpPr>
      <xdr:spPr>
        <a:xfrm>
          <a:off x="3028122" y="5630241"/>
          <a:ext cx="0" cy="361315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3</xdr:row>
      <xdr:rowOff>983</xdr:rowOff>
    </xdr:from>
    <xdr:to>
      <xdr:col>8</xdr:col>
      <xdr:colOff>203038</xdr:colOff>
      <xdr:row>5</xdr:row>
      <xdr:rowOff>628</xdr:rowOff>
    </xdr:to>
    <xdr:sp macro="" textlink="">
      <xdr:nvSpPr>
        <xdr:cNvPr id="21" name="矢印: 五方向 20">
          <a:extLst>
            <a:ext uri="{FF2B5EF4-FFF2-40B4-BE49-F238E27FC236}">
              <a16:creationId xmlns:a16="http://schemas.microsoft.com/office/drawing/2014/main" id="{42A2D662-8079-4D7D-AFE3-B16B98D76C5F}"/>
            </a:ext>
          </a:extLst>
        </xdr:cNvPr>
        <xdr:cNvSpPr/>
      </xdr:nvSpPr>
      <xdr:spPr>
        <a:xfrm>
          <a:off x="2990851" y="543908"/>
          <a:ext cx="2250912" cy="361595"/>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542926</xdr:colOff>
      <xdr:row>3</xdr:row>
      <xdr:rowOff>2376</xdr:rowOff>
    </xdr:from>
    <xdr:to>
      <xdr:col>5</xdr:col>
      <xdr:colOff>9526</xdr:colOff>
      <xdr:row>5</xdr:row>
      <xdr:rowOff>426</xdr:rowOff>
    </xdr:to>
    <xdr:sp macro="" textlink="">
      <xdr:nvSpPr>
        <xdr:cNvPr id="22" name="矢印: 五方向 21">
          <a:extLst>
            <a:ext uri="{FF2B5EF4-FFF2-40B4-BE49-F238E27FC236}">
              <a16:creationId xmlns:a16="http://schemas.microsoft.com/office/drawing/2014/main" id="{1AB6B884-55C8-4ED4-98EE-843F3950CEF8}"/>
            </a:ext>
          </a:extLst>
        </xdr:cNvPr>
        <xdr:cNvSpPr/>
      </xdr:nvSpPr>
      <xdr:spPr>
        <a:xfrm>
          <a:off x="781051" y="545301"/>
          <a:ext cx="22098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t>各市町村で実施した調査結果を</a:t>
          </a:r>
          <a:endParaRPr kumimoji="1" lang="en-US" altLang="ja-JP" sz="800" b="1"/>
        </a:p>
        <a:p>
          <a:pPr algn="ctr"/>
          <a:r>
            <a:rPr kumimoji="1" lang="ja-JP" altLang="en-US" sz="800" b="1"/>
            <a:t>県で取りまとめ</a:t>
          </a:r>
        </a:p>
      </xdr:txBody>
    </xdr:sp>
    <xdr:clientData/>
  </xdr:twoCellAnchor>
  <xdr:twoCellAnchor>
    <xdr:from>
      <xdr:col>5</xdr:col>
      <xdr:colOff>38100</xdr:colOff>
      <xdr:row>29</xdr:row>
      <xdr:rowOff>0</xdr:rowOff>
    </xdr:from>
    <xdr:to>
      <xdr:col>8</xdr:col>
      <xdr:colOff>199862</xdr:colOff>
      <xdr:row>31</xdr:row>
      <xdr:rowOff>2820</xdr:rowOff>
    </xdr:to>
    <xdr:sp macro="" textlink="">
      <xdr:nvSpPr>
        <xdr:cNvPr id="23" name="矢印: 五方向 22">
          <a:extLst>
            <a:ext uri="{FF2B5EF4-FFF2-40B4-BE49-F238E27FC236}">
              <a16:creationId xmlns:a16="http://schemas.microsoft.com/office/drawing/2014/main" id="{950FE20A-A85E-4F02-B7E6-D03D000A8454}"/>
            </a:ext>
          </a:extLst>
        </xdr:cNvPr>
        <xdr:cNvSpPr/>
      </xdr:nvSpPr>
      <xdr:spPr>
        <a:xfrm>
          <a:off x="3019425" y="5248275"/>
          <a:ext cx="2219162" cy="36477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542926</xdr:colOff>
      <xdr:row>29</xdr:row>
      <xdr:rowOff>1393</xdr:rowOff>
    </xdr:from>
    <xdr:to>
      <xdr:col>5</xdr:col>
      <xdr:colOff>0</xdr:colOff>
      <xdr:row>31</xdr:row>
      <xdr:rowOff>2618</xdr:rowOff>
    </xdr:to>
    <xdr:sp macro="" textlink="">
      <xdr:nvSpPr>
        <xdr:cNvPr id="24" name="矢印: 五方向 23">
          <a:extLst>
            <a:ext uri="{FF2B5EF4-FFF2-40B4-BE49-F238E27FC236}">
              <a16:creationId xmlns:a16="http://schemas.microsoft.com/office/drawing/2014/main" id="{7D98BB20-EE36-4394-8B15-2E09EC6FB7EF}"/>
            </a:ext>
          </a:extLst>
        </xdr:cNvPr>
        <xdr:cNvSpPr/>
      </xdr:nvSpPr>
      <xdr:spPr>
        <a:xfrm>
          <a:off x="783122" y="5285697"/>
          <a:ext cx="2206900" cy="36566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t>各市町村で実施した調査結果を</a:t>
          </a:r>
          <a:endParaRPr kumimoji="1" lang="en-US" altLang="ja-JP" sz="800" b="1"/>
        </a:p>
        <a:p>
          <a:pPr algn="ctr"/>
          <a:r>
            <a:rPr kumimoji="1" lang="ja-JP" altLang="en-US" sz="800" b="1"/>
            <a:t>県で取りまとめ</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3</xdr:col>
      <xdr:colOff>189356</xdr:colOff>
      <xdr:row>11</xdr:row>
      <xdr:rowOff>175223</xdr:rowOff>
    </xdr:from>
    <xdr:ext cx="3624262" cy="1759456"/>
    <xdr:sp macro="" textlink="">
      <xdr:nvSpPr>
        <xdr:cNvPr id="2" name="正方形/長方形 1">
          <a:extLst>
            <a:ext uri="{FF2B5EF4-FFF2-40B4-BE49-F238E27FC236}">
              <a16:creationId xmlns:a16="http://schemas.microsoft.com/office/drawing/2014/main" id="{89684ABB-1361-4033-A86A-2F417BA64397}"/>
            </a:ext>
          </a:extLst>
        </xdr:cNvPr>
        <xdr:cNvSpPr/>
      </xdr:nvSpPr>
      <xdr:spPr>
        <a:xfrm>
          <a:off x="2132456" y="2337398"/>
          <a:ext cx="3624262" cy="1759456"/>
        </a:xfrm>
        <a:prstGeom prst="rect">
          <a:avLst/>
        </a:prstGeom>
        <a:noFill/>
      </xdr:spPr>
      <xdr:txBody>
        <a:bodyPr wrap="none" lIns="91440" tIns="45720" rIns="91440" bIns="45720">
          <a:spAutoFit/>
        </a:bodyPr>
        <a:lstStyle/>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緑のセルは、</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手元にデータがない範囲です。</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合計（薄緑）は、</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観光庁</a:t>
          </a:r>
          <a:r>
            <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HP</a:t>
          </a:r>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に公開されている</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情報を採用しています。</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xdr:colOff>
      <xdr:row>20</xdr:row>
      <xdr:rowOff>178704</xdr:rowOff>
    </xdr:from>
    <xdr:ext cx="292388" cy="1635256"/>
    <xdr:sp macro="" textlink="">
      <xdr:nvSpPr>
        <xdr:cNvPr id="2" name="テキスト ボックス 1">
          <a:extLst>
            <a:ext uri="{FF2B5EF4-FFF2-40B4-BE49-F238E27FC236}">
              <a16:creationId xmlns:a16="http://schemas.microsoft.com/office/drawing/2014/main" id="{F91115F8-E597-433D-8FB8-01B73E91F283}"/>
            </a:ext>
          </a:extLst>
        </xdr:cNvPr>
        <xdr:cNvSpPr txBox="1"/>
      </xdr:nvSpPr>
      <xdr:spPr>
        <a:xfrm rot="16200000">
          <a:off x="-668312" y="4469638"/>
          <a:ext cx="1635256"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2</a:t>
          </a:r>
          <a:r>
            <a:rPr kumimoji="1" lang="ja-JP" altLang="en-US" sz="1200" b="0">
              <a:latin typeface="+mj-ea"/>
              <a:ea typeface="+mj-ea"/>
            </a:rPr>
            <a:t>）　観光客数の推移</a:t>
          </a:r>
        </a:p>
      </xdr:txBody>
    </xdr:sp>
    <xdr:clientData/>
  </xdr:oneCellAnchor>
  <xdr:twoCellAnchor>
    <xdr:from>
      <xdr:col>10</xdr:col>
      <xdr:colOff>0</xdr:colOff>
      <xdr:row>10</xdr:row>
      <xdr:rowOff>0</xdr:rowOff>
    </xdr:from>
    <xdr:to>
      <xdr:col>22</xdr:col>
      <xdr:colOff>617025</xdr:colOff>
      <xdr:row>39</xdr:row>
      <xdr:rowOff>151725</xdr:rowOff>
    </xdr:to>
    <xdr:grpSp>
      <xdr:nvGrpSpPr>
        <xdr:cNvPr id="4" name="グループ化 3">
          <a:extLst>
            <a:ext uri="{FF2B5EF4-FFF2-40B4-BE49-F238E27FC236}">
              <a16:creationId xmlns:a16="http://schemas.microsoft.com/office/drawing/2014/main" id="{16C06238-857F-4FB7-BA4B-E6448F18D8CB}"/>
            </a:ext>
          </a:extLst>
        </xdr:cNvPr>
        <xdr:cNvGrpSpPr/>
      </xdr:nvGrpSpPr>
      <xdr:grpSpPr>
        <a:xfrm>
          <a:off x="6677025" y="1809750"/>
          <a:ext cx="9180000" cy="5400000"/>
          <a:chOff x="6677025" y="1809750"/>
          <a:chExt cx="9180000" cy="5400000"/>
        </a:xfrm>
      </xdr:grpSpPr>
      <xdr:graphicFrame macro="">
        <xdr:nvGraphicFramePr>
          <xdr:cNvPr id="3" name="グラフ 1">
            <a:extLst>
              <a:ext uri="{FF2B5EF4-FFF2-40B4-BE49-F238E27FC236}">
                <a16:creationId xmlns:a16="http://schemas.microsoft.com/office/drawing/2014/main" id="{ABF5FA21-29A5-41D2-8272-876B9339C643}"/>
              </a:ext>
            </a:extLst>
          </xdr:cNvPr>
          <xdr:cNvGraphicFramePr>
            <a:graphicFrameLocks/>
          </xdr:cNvGraphicFramePr>
        </xdr:nvGraphicFramePr>
        <xdr:xfrm>
          <a:off x="6677025" y="1809750"/>
          <a:ext cx="918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0DF0347D-118C-4219-B064-00027D34FF9B}"/>
              </a:ext>
            </a:extLst>
          </xdr:cNvPr>
          <xdr:cNvSpPr txBox="1"/>
        </xdr:nvSpPr>
        <xdr:spPr>
          <a:xfrm>
            <a:off x="11830050" y="2580075"/>
            <a:ext cx="1292726" cy="359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tx1">
                    <a:lumMod val="50000"/>
                    <a:lumOff val="50000"/>
                  </a:schemeClr>
                </a:solidFill>
                <a:effectLst>
                  <a:glow rad="63500">
                    <a:schemeClr val="bg1"/>
                  </a:glow>
                </a:effectLst>
              </a:rPr>
              <a:t>観光入込客</a:t>
            </a:r>
            <a:endParaRPr kumimoji="1" lang="en-US" altLang="ja-JP" sz="900" b="1">
              <a:solidFill>
                <a:schemeClr val="tx1">
                  <a:lumMod val="50000"/>
                  <a:lumOff val="50000"/>
                </a:schemeClr>
              </a:solidFill>
              <a:effectLst>
                <a:glow rad="63500">
                  <a:schemeClr val="bg1"/>
                </a:glow>
              </a:effectLst>
            </a:endParaRPr>
          </a:p>
          <a:p>
            <a:r>
              <a:rPr kumimoji="1" lang="ja-JP" altLang="en-US" sz="700" b="1">
                <a:solidFill>
                  <a:schemeClr val="tx1">
                    <a:lumMod val="50000"/>
                    <a:lumOff val="50000"/>
                  </a:schemeClr>
                </a:solidFill>
                <a:effectLst>
                  <a:glow rad="63500">
                    <a:schemeClr val="bg1"/>
                  </a:glow>
                </a:effectLst>
              </a:rPr>
              <a:t> （観光地点等入込客数調査）</a:t>
            </a:r>
            <a:endParaRPr kumimoji="1" lang="en-US" altLang="ja-JP" sz="700" b="1">
              <a:solidFill>
                <a:schemeClr val="tx1">
                  <a:lumMod val="50000"/>
                  <a:lumOff val="50000"/>
                </a:schemeClr>
              </a:solidFill>
              <a:effectLst>
                <a:glow rad="63500">
                  <a:schemeClr val="bg1"/>
                </a:glow>
              </a:effectLst>
            </a:endParaRPr>
          </a:p>
        </xdr:txBody>
      </xdr:sp>
      <xdr:sp macro="" textlink="">
        <xdr:nvSpPr>
          <xdr:cNvPr id="8" name="テキスト ボックス 7">
            <a:extLst>
              <a:ext uri="{FF2B5EF4-FFF2-40B4-BE49-F238E27FC236}">
                <a16:creationId xmlns:a16="http://schemas.microsoft.com/office/drawing/2014/main" id="{E5109B5C-79E0-4334-BD6B-76A8843EE5B2}"/>
              </a:ext>
            </a:extLst>
          </xdr:cNvPr>
          <xdr:cNvSpPr txBox="1"/>
        </xdr:nvSpPr>
        <xdr:spPr>
          <a:xfrm>
            <a:off x="13058775" y="5247075"/>
            <a:ext cx="993221" cy="359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2"/>
                </a:solidFill>
                <a:effectLst>
                  <a:glow rad="63500">
                    <a:schemeClr val="bg1"/>
                  </a:glow>
                </a:effectLst>
              </a:rPr>
              <a:t>宿泊者</a:t>
            </a:r>
            <a:endParaRPr kumimoji="1" lang="en-US" altLang="ja-JP" sz="900" b="1">
              <a:solidFill>
                <a:schemeClr val="accent2"/>
              </a:solidFill>
              <a:effectLst>
                <a:glow rad="63500">
                  <a:schemeClr val="bg1"/>
                </a:glow>
              </a:effectLst>
            </a:endParaRPr>
          </a:p>
          <a:p>
            <a:r>
              <a:rPr kumimoji="1" lang="ja-JP" altLang="en-US" sz="700" b="1">
                <a:solidFill>
                  <a:schemeClr val="accent2"/>
                </a:solidFill>
                <a:effectLst>
                  <a:glow rad="63500">
                    <a:schemeClr val="bg1"/>
                  </a:glow>
                </a:effectLst>
              </a:rPr>
              <a:t>（宿泊旅行統計調査）</a:t>
            </a:r>
            <a:endParaRPr kumimoji="1" lang="ja-JP" altLang="en-US" sz="900" b="1">
              <a:solidFill>
                <a:schemeClr val="accent2"/>
              </a:solidFill>
              <a:effectLst>
                <a:glow rad="63500">
                  <a:schemeClr val="bg1"/>
                </a:glow>
              </a:effectLst>
            </a:endParaRPr>
          </a:p>
        </xdr:txBody>
      </xdr:sp>
    </xdr:grpSp>
    <xdr:clientData/>
  </xdr:twoCellAnchor>
  <xdr:twoCellAnchor editAs="oneCell">
    <xdr:from>
      <xdr:col>1</xdr:col>
      <xdr:colOff>80174</xdr:colOff>
      <xdr:row>3</xdr:row>
      <xdr:rowOff>123826</xdr:rowOff>
    </xdr:from>
    <xdr:to>
      <xdr:col>8</xdr:col>
      <xdr:colOff>681098</xdr:colOff>
      <xdr:row>47</xdr:row>
      <xdr:rowOff>33399</xdr:rowOff>
    </xdr:to>
    <xdr:pic>
      <xdr:nvPicPr>
        <xdr:cNvPr id="6" name="図 5">
          <a:extLst>
            <a:ext uri="{FF2B5EF4-FFF2-40B4-BE49-F238E27FC236}">
              <a16:creationId xmlns:a16="http://schemas.microsoft.com/office/drawing/2014/main" id="{90164AE8-1636-40FE-9B35-2AC16FE10376}"/>
            </a:ext>
          </a:extLst>
        </xdr:cNvPr>
        <xdr:cNvPicPr>
          <a:picLocks noChangeAspect="1"/>
        </xdr:cNvPicPr>
      </xdr:nvPicPr>
      <xdr:blipFill>
        <a:blip xmlns:r="http://schemas.openxmlformats.org/officeDocument/2006/relationships" r:embed="rId2"/>
        <a:stretch>
          <a:fillRect/>
        </a:stretch>
      </xdr:blipFill>
      <xdr:spPr>
        <a:xfrm rot="16200000">
          <a:off x="-650476" y="1902226"/>
          <a:ext cx="7872473" cy="54015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14</xdr:col>
      <xdr:colOff>161318</xdr:colOff>
      <xdr:row>16</xdr:row>
      <xdr:rowOff>163285</xdr:rowOff>
    </xdr:from>
    <xdr:ext cx="262471" cy="5897903"/>
    <xdr:sp macro="" textlink="">
      <xdr:nvSpPr>
        <xdr:cNvPr id="2" name="テキスト ボックス 1">
          <a:extLst>
            <a:ext uri="{FF2B5EF4-FFF2-40B4-BE49-F238E27FC236}">
              <a16:creationId xmlns:a16="http://schemas.microsoft.com/office/drawing/2014/main" id="{7DE7A278-8981-4FE9-82F5-48E860159CD8}"/>
            </a:ext>
          </a:extLst>
        </xdr:cNvPr>
        <xdr:cNvSpPr txBox="1"/>
      </xdr:nvSpPr>
      <xdr:spPr>
        <a:xfrm rot="16200000">
          <a:off x="2277552" y="5876601"/>
          <a:ext cx="5897903" cy="262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800">
              <a:solidFill>
                <a:sysClr val="windowText" lastClr="000000"/>
              </a:solidFill>
              <a:latin typeface="+mn-ea"/>
              <a:ea typeface="+mn-ea"/>
            </a:rPr>
            <a:t>注）　平成</a:t>
          </a:r>
          <a:r>
            <a:rPr kumimoji="1" lang="en-US" altLang="ja-JP" sz="800">
              <a:solidFill>
                <a:sysClr val="windowText" lastClr="000000"/>
              </a:solidFill>
              <a:latin typeface="+mn-ea"/>
              <a:ea typeface="+mn-ea"/>
            </a:rPr>
            <a:t>28</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年以降の値の集計方法については</a:t>
          </a:r>
          <a:r>
            <a:rPr kumimoji="1" lang="en-US" altLang="ja-JP" sz="800">
              <a:solidFill>
                <a:sysClr val="windowText" lastClr="000000"/>
              </a:solidFill>
              <a:latin typeface="+mn-ea"/>
              <a:ea typeface="+mn-ea"/>
            </a:rPr>
            <a:t>P36</a:t>
          </a:r>
          <a:r>
            <a:rPr kumimoji="1" lang="ja-JP" altLang="en-US" sz="800">
              <a:solidFill>
                <a:sysClr val="windowText" lastClr="000000"/>
              </a:solidFill>
              <a:latin typeface="+mn-ea"/>
              <a:ea typeface="+mn-ea"/>
            </a:rPr>
            <a:t>を参照</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xdr:txBody>
    </xdr:sp>
    <xdr:clientData/>
  </xdr:oneCellAnchor>
  <xdr:twoCellAnchor>
    <xdr:from>
      <xdr:col>17</xdr:col>
      <xdr:colOff>616218</xdr:colOff>
      <xdr:row>30</xdr:row>
      <xdr:rowOff>122464</xdr:rowOff>
    </xdr:from>
    <xdr:to>
      <xdr:col>29</xdr:col>
      <xdr:colOff>545920</xdr:colOff>
      <xdr:row>56</xdr:row>
      <xdr:rowOff>101196</xdr:rowOff>
    </xdr:to>
    <xdr:grpSp>
      <xdr:nvGrpSpPr>
        <xdr:cNvPr id="3" name="グループ化 2">
          <a:extLst>
            <a:ext uri="{FF2B5EF4-FFF2-40B4-BE49-F238E27FC236}">
              <a16:creationId xmlns:a16="http://schemas.microsoft.com/office/drawing/2014/main" id="{2546669C-9DD5-4B45-9097-86ECD97122AD}"/>
            </a:ext>
          </a:extLst>
        </xdr:cNvPr>
        <xdr:cNvGrpSpPr/>
      </xdr:nvGrpSpPr>
      <xdr:grpSpPr>
        <a:xfrm>
          <a:off x="6630575" y="5429250"/>
          <a:ext cx="8937631" cy="4577946"/>
          <a:chOff x="6677025" y="5610225"/>
          <a:chExt cx="9180000" cy="4680000"/>
        </a:xfrm>
      </xdr:grpSpPr>
      <xdr:graphicFrame macro="">
        <xdr:nvGraphicFramePr>
          <xdr:cNvPr id="4" name="グラフ 1">
            <a:extLst>
              <a:ext uri="{FF2B5EF4-FFF2-40B4-BE49-F238E27FC236}">
                <a16:creationId xmlns:a16="http://schemas.microsoft.com/office/drawing/2014/main" id="{97CF1E65-806F-4507-8338-846126ADE07A}"/>
              </a:ext>
            </a:extLst>
          </xdr:cNvPr>
          <xdr:cNvGraphicFramePr>
            <a:graphicFrameLocks/>
          </xdr:cNvGraphicFramePr>
        </xdr:nvGraphicFramePr>
        <xdr:xfrm>
          <a:off x="6677025" y="5610225"/>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直線コネクタ 4">
            <a:extLst>
              <a:ext uri="{FF2B5EF4-FFF2-40B4-BE49-F238E27FC236}">
                <a16:creationId xmlns:a16="http://schemas.microsoft.com/office/drawing/2014/main" id="{238D47BD-FFAC-42AD-B263-C88D775F57A0}"/>
              </a:ext>
            </a:extLst>
          </xdr:cNvPr>
          <xdr:cNvCxnSpPr/>
        </xdr:nvCxnSpPr>
        <xdr:spPr>
          <a:xfrm>
            <a:off x="12151524" y="6075045"/>
            <a:ext cx="0" cy="399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4">
            <a:extLst>
              <a:ext uri="{FF2B5EF4-FFF2-40B4-BE49-F238E27FC236}">
                <a16:creationId xmlns:a16="http://schemas.microsoft.com/office/drawing/2014/main" id="{F4A2C60C-E99E-4903-AAA7-D63A485A5726}"/>
              </a:ext>
            </a:extLst>
          </xdr:cNvPr>
          <xdr:cNvSpPr txBox="1"/>
        </xdr:nvSpPr>
        <xdr:spPr>
          <a:xfrm>
            <a:off x="14834693" y="9342879"/>
            <a:ext cx="70513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天草地域</a:t>
            </a:r>
          </a:p>
        </xdr:txBody>
      </xdr:sp>
      <xdr:sp macro="" textlink="">
        <xdr:nvSpPr>
          <xdr:cNvPr id="7" name="テキスト ボックス 8">
            <a:extLst>
              <a:ext uri="{FF2B5EF4-FFF2-40B4-BE49-F238E27FC236}">
                <a16:creationId xmlns:a16="http://schemas.microsoft.com/office/drawing/2014/main" id="{C469D5D3-174F-4DEE-B1FA-6E8BBE1D2672}"/>
              </a:ext>
            </a:extLst>
          </xdr:cNvPr>
          <xdr:cNvSpPr txBox="1"/>
        </xdr:nvSpPr>
        <xdr:spPr>
          <a:xfrm>
            <a:off x="13405114" y="8425461"/>
            <a:ext cx="7498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八代地域</a:t>
            </a:r>
          </a:p>
        </xdr:txBody>
      </xdr:sp>
      <xdr:sp macro="" textlink="">
        <xdr:nvSpPr>
          <xdr:cNvPr id="8" name="テキスト ボックス 9">
            <a:extLst>
              <a:ext uri="{FF2B5EF4-FFF2-40B4-BE49-F238E27FC236}">
                <a16:creationId xmlns:a16="http://schemas.microsoft.com/office/drawing/2014/main" id="{0E132EE2-DEEC-4800-BF3E-30362C43668F}"/>
              </a:ext>
            </a:extLst>
          </xdr:cNvPr>
          <xdr:cNvSpPr txBox="1"/>
        </xdr:nvSpPr>
        <xdr:spPr>
          <a:xfrm>
            <a:off x="14769318" y="8675804"/>
            <a:ext cx="75874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菊池地域</a:t>
            </a:r>
          </a:p>
        </xdr:txBody>
      </xdr:sp>
      <xdr:sp macro="" textlink="">
        <xdr:nvSpPr>
          <xdr:cNvPr id="9" name="テキスト ボックス 10">
            <a:extLst>
              <a:ext uri="{FF2B5EF4-FFF2-40B4-BE49-F238E27FC236}">
                <a16:creationId xmlns:a16="http://schemas.microsoft.com/office/drawing/2014/main" id="{2986A8A3-54E8-48B9-95B6-CEF5D9A746BD}"/>
              </a:ext>
            </a:extLst>
          </xdr:cNvPr>
          <xdr:cNvSpPr txBox="1"/>
        </xdr:nvSpPr>
        <xdr:spPr>
          <a:xfrm>
            <a:off x="14823150" y="8944588"/>
            <a:ext cx="92849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荒尾・玉名地域</a:t>
            </a:r>
          </a:p>
        </xdr:txBody>
      </xdr:sp>
      <xdr:sp macro="" textlink="">
        <xdr:nvSpPr>
          <xdr:cNvPr id="10" name="テキスト ボックス 11">
            <a:extLst>
              <a:ext uri="{FF2B5EF4-FFF2-40B4-BE49-F238E27FC236}">
                <a16:creationId xmlns:a16="http://schemas.microsoft.com/office/drawing/2014/main" id="{A2156BE8-F96C-463E-A55F-2C2D1CD5E2CA}"/>
              </a:ext>
            </a:extLst>
          </xdr:cNvPr>
          <xdr:cNvSpPr txBox="1"/>
        </xdr:nvSpPr>
        <xdr:spPr>
          <a:xfrm>
            <a:off x="14823368" y="9235660"/>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山鹿市</a:t>
            </a:r>
          </a:p>
        </xdr:txBody>
      </xdr:sp>
      <xdr:sp macro="" textlink="">
        <xdr:nvSpPr>
          <xdr:cNvPr id="11" name="テキスト ボックス 12">
            <a:extLst>
              <a:ext uri="{FF2B5EF4-FFF2-40B4-BE49-F238E27FC236}">
                <a16:creationId xmlns:a16="http://schemas.microsoft.com/office/drawing/2014/main" id="{71552A12-3B65-45ED-B0E4-54CD2CAC23AF}"/>
              </a:ext>
            </a:extLst>
          </xdr:cNvPr>
          <xdr:cNvSpPr txBox="1"/>
        </xdr:nvSpPr>
        <xdr:spPr>
          <a:xfrm>
            <a:off x="14881545" y="9446189"/>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阿蘇地域</a:t>
            </a:r>
          </a:p>
        </xdr:txBody>
      </xdr:sp>
      <xdr:sp macro="" textlink="">
        <xdr:nvSpPr>
          <xdr:cNvPr id="12" name="テキスト ボックス 13">
            <a:extLst>
              <a:ext uri="{FF2B5EF4-FFF2-40B4-BE49-F238E27FC236}">
                <a16:creationId xmlns:a16="http://schemas.microsoft.com/office/drawing/2014/main" id="{B745E092-7971-4DD4-9FCD-58F8C308E585}"/>
              </a:ext>
            </a:extLst>
          </xdr:cNvPr>
          <xdr:cNvSpPr txBox="1"/>
        </xdr:nvSpPr>
        <xdr:spPr>
          <a:xfrm>
            <a:off x="14905848" y="9688342"/>
            <a:ext cx="535387"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熊本市</a:t>
            </a:r>
          </a:p>
        </xdr:txBody>
      </xdr:sp>
      <xdr:sp macro="" textlink="">
        <xdr:nvSpPr>
          <xdr:cNvPr id="13" name="テキスト ボックス 3">
            <a:extLst>
              <a:ext uri="{FF2B5EF4-FFF2-40B4-BE49-F238E27FC236}">
                <a16:creationId xmlns:a16="http://schemas.microsoft.com/office/drawing/2014/main" id="{0010985C-3604-4795-AB7C-36485B258F74}"/>
              </a:ext>
            </a:extLst>
          </xdr:cNvPr>
          <xdr:cNvSpPr txBox="1"/>
        </xdr:nvSpPr>
        <xdr:spPr>
          <a:xfrm>
            <a:off x="8592840" y="6191516"/>
            <a:ext cx="753384"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上益城地域</a:t>
            </a:r>
          </a:p>
        </xdr:txBody>
      </xdr:sp>
      <xdr:sp macro="" textlink="">
        <xdr:nvSpPr>
          <xdr:cNvPr id="15" name="テキスト ボックス 6">
            <a:extLst>
              <a:ext uri="{FF2B5EF4-FFF2-40B4-BE49-F238E27FC236}">
                <a16:creationId xmlns:a16="http://schemas.microsoft.com/office/drawing/2014/main" id="{0C3C7F92-823C-4F3A-A1AC-BF12D3D601CF}"/>
              </a:ext>
            </a:extLst>
          </xdr:cNvPr>
          <xdr:cNvSpPr txBox="1"/>
        </xdr:nvSpPr>
        <xdr:spPr>
          <a:xfrm>
            <a:off x="13408296" y="8118512"/>
            <a:ext cx="9946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水俣・芦北地域</a:t>
            </a:r>
          </a:p>
        </xdr:txBody>
      </xdr:sp>
      <xdr:sp macro="" textlink="">
        <xdr:nvSpPr>
          <xdr:cNvPr id="16" name="テキスト ボックス 7">
            <a:extLst>
              <a:ext uri="{FF2B5EF4-FFF2-40B4-BE49-F238E27FC236}">
                <a16:creationId xmlns:a16="http://schemas.microsoft.com/office/drawing/2014/main" id="{2B3C0DE9-C9E3-4314-AE80-95199D64CBD0}"/>
              </a:ext>
            </a:extLst>
          </xdr:cNvPr>
          <xdr:cNvSpPr txBox="1"/>
        </xdr:nvSpPr>
        <xdr:spPr>
          <a:xfrm>
            <a:off x="13419420" y="8278196"/>
            <a:ext cx="94100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人吉・球磨地域</a:t>
            </a:r>
          </a:p>
        </xdr:txBody>
      </xdr:sp>
    </xdr:grpSp>
    <xdr:clientData/>
  </xdr:twoCellAnchor>
  <xdr:twoCellAnchor>
    <xdr:from>
      <xdr:col>0</xdr:col>
      <xdr:colOff>28577</xdr:colOff>
      <xdr:row>39</xdr:row>
      <xdr:rowOff>95250</xdr:rowOff>
    </xdr:from>
    <xdr:to>
      <xdr:col>0</xdr:col>
      <xdr:colOff>244932</xdr:colOff>
      <xdr:row>50</xdr:row>
      <xdr:rowOff>93660</xdr:rowOff>
    </xdr:to>
    <xdr:sp macro="" textlink="">
      <xdr:nvSpPr>
        <xdr:cNvPr id="17" name="テキスト ボックス 16">
          <a:extLst>
            <a:ext uri="{FF2B5EF4-FFF2-40B4-BE49-F238E27FC236}">
              <a16:creationId xmlns:a16="http://schemas.microsoft.com/office/drawing/2014/main" id="{3FEB1F9D-7F42-489E-8BE9-69EB32344513}"/>
            </a:ext>
          </a:extLst>
        </xdr:cNvPr>
        <xdr:cNvSpPr txBox="1"/>
      </xdr:nvSpPr>
      <xdr:spPr>
        <a:xfrm rot="16200000">
          <a:off x="-835361" y="7858009"/>
          <a:ext cx="1944232" cy="216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mn-lt"/>
              <a:ea typeface="+mn-ea"/>
              <a:cs typeface="+mn-cs"/>
            </a:rPr>
            <a:t>②　宿泊者数（実数）の推移</a:t>
          </a:r>
          <a:endParaRPr kumimoji="1" lang="ja-JP" altLang="en-US" sz="1050"/>
        </a:p>
      </xdr:txBody>
    </xdr:sp>
    <xdr:clientData/>
  </xdr:twoCellAnchor>
  <xdr:twoCellAnchor editAs="oneCell">
    <xdr:from>
      <xdr:col>1</xdr:col>
      <xdr:colOff>68407</xdr:colOff>
      <xdr:row>0</xdr:row>
      <xdr:rowOff>121227</xdr:rowOff>
    </xdr:from>
    <xdr:to>
      <xdr:col>14</xdr:col>
      <xdr:colOff>167121</xdr:colOff>
      <xdr:row>50</xdr:row>
      <xdr:rowOff>25977</xdr:rowOff>
    </xdr:to>
    <xdr:pic>
      <xdr:nvPicPr>
        <xdr:cNvPr id="19" name="図 18">
          <a:extLst>
            <a:ext uri="{FF2B5EF4-FFF2-40B4-BE49-F238E27FC236}">
              <a16:creationId xmlns:a16="http://schemas.microsoft.com/office/drawing/2014/main" id="{E9AA127D-8E67-4DF2-841E-8F21BA37B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16200000">
          <a:off x="-1566429" y="2102427"/>
          <a:ext cx="8563841" cy="4601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0.21085</cdr:x>
      <cdr:y>0.15929</cdr:y>
    </cdr:from>
    <cdr:to>
      <cdr:x>0.2222</cdr:x>
      <cdr:y>0.18905</cdr:y>
    </cdr:to>
    <cdr:cxnSp macro="">
      <cdr:nvCxnSpPr>
        <cdr:cNvPr id="2" name="直線コネクタ 1">
          <a:extLst xmlns:a="http://schemas.openxmlformats.org/drawingml/2006/main">
            <a:ext uri="{FF2B5EF4-FFF2-40B4-BE49-F238E27FC236}">
              <a16:creationId xmlns:a16="http://schemas.microsoft.com/office/drawing/2014/main" id="{5F62F78E-BE49-4AE5-9362-4375A87E2FC7}"/>
            </a:ext>
          </a:extLst>
        </cdr:cNvPr>
        <cdr:cNvCxnSpPr/>
      </cdr:nvCxnSpPr>
      <cdr:spPr>
        <a:xfrm xmlns:a="http://schemas.openxmlformats.org/drawingml/2006/main" flipH="1">
          <a:off x="1889125" y="746125"/>
          <a:ext cx="101645" cy="139397"/>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0.72478</cdr:x>
      <cdr:y>0.62691</cdr:y>
    </cdr:from>
    <cdr:to>
      <cdr:x>0.75053</cdr:x>
      <cdr:y>0.70693</cdr:y>
    </cdr:to>
    <cdr:cxnSp macro="">
      <cdr:nvCxnSpPr>
        <cdr:cNvPr id="3" name="直線コネクタ 2">
          <a:extLst xmlns:a="http://schemas.openxmlformats.org/drawingml/2006/main">
            <a:ext uri="{FF2B5EF4-FFF2-40B4-BE49-F238E27FC236}">
              <a16:creationId xmlns:a16="http://schemas.microsoft.com/office/drawing/2014/main" id="{4435C8F6-0450-4DC3-B640-8AD879C956B3}"/>
            </a:ext>
          </a:extLst>
        </cdr:cNvPr>
        <cdr:cNvCxnSpPr/>
      </cdr:nvCxnSpPr>
      <cdr:spPr>
        <a:xfrm xmlns:a="http://schemas.openxmlformats.org/drawingml/2006/main" flipH="1">
          <a:off x="6471696" y="2984657"/>
          <a:ext cx="229914" cy="381000"/>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0.72444</cdr:x>
      <cdr:y>0.59517</cdr:y>
    </cdr:from>
    <cdr:to>
      <cdr:x>0.75053</cdr:x>
      <cdr:y>0.6949</cdr:y>
    </cdr:to>
    <cdr:cxnSp macro="">
      <cdr:nvCxnSpPr>
        <cdr:cNvPr id="5" name="直線コネクタ 4">
          <a:extLst xmlns:a="http://schemas.openxmlformats.org/drawingml/2006/main">
            <a:ext uri="{FF2B5EF4-FFF2-40B4-BE49-F238E27FC236}">
              <a16:creationId xmlns:a16="http://schemas.microsoft.com/office/drawing/2014/main" id="{32A0C7F3-7538-4748-B019-D568B5945D44}"/>
            </a:ext>
          </a:extLst>
        </cdr:cNvPr>
        <cdr:cNvCxnSpPr/>
      </cdr:nvCxnSpPr>
      <cdr:spPr>
        <a:xfrm xmlns:a="http://schemas.openxmlformats.org/drawingml/2006/main" flipH="1">
          <a:off x="6468681" y="2833571"/>
          <a:ext cx="232929" cy="474818"/>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0.72297</cdr:x>
      <cdr:y>0.55654</cdr:y>
    </cdr:from>
    <cdr:to>
      <cdr:x>0.75053</cdr:x>
      <cdr:y>0.683</cdr:y>
    </cdr:to>
    <cdr:cxnSp macro="">
      <cdr:nvCxnSpPr>
        <cdr:cNvPr id="7" name="直線コネクタ 6">
          <a:extLst xmlns:a="http://schemas.openxmlformats.org/drawingml/2006/main">
            <a:ext uri="{FF2B5EF4-FFF2-40B4-BE49-F238E27FC236}">
              <a16:creationId xmlns:a16="http://schemas.microsoft.com/office/drawing/2014/main" id="{DDD715F5-520A-4149-9AE4-907F89597E9F}"/>
            </a:ext>
          </a:extLst>
        </cdr:cNvPr>
        <cdr:cNvCxnSpPr/>
      </cdr:nvCxnSpPr>
      <cdr:spPr>
        <a:xfrm xmlns:a="http://schemas.openxmlformats.org/drawingml/2006/main" flipH="1">
          <a:off x="6455543" y="2649639"/>
          <a:ext cx="246067" cy="602099"/>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0.89585</cdr:x>
      <cdr:y>0.79989</cdr:y>
    </cdr:from>
    <cdr:to>
      <cdr:x>0.90576</cdr:x>
      <cdr:y>0.81869</cdr:y>
    </cdr:to>
    <cdr:cxnSp macro="">
      <cdr:nvCxnSpPr>
        <cdr:cNvPr id="15" name="直線コネクタ 14">
          <a:extLst xmlns:a="http://schemas.openxmlformats.org/drawingml/2006/main">
            <a:ext uri="{FF2B5EF4-FFF2-40B4-BE49-F238E27FC236}">
              <a16:creationId xmlns:a16="http://schemas.microsoft.com/office/drawing/2014/main" id="{0761AC61-4F47-48B0-BAE2-904564640039}"/>
            </a:ext>
          </a:extLst>
        </cdr:cNvPr>
        <cdr:cNvCxnSpPr/>
      </cdr:nvCxnSpPr>
      <cdr:spPr>
        <a:xfrm xmlns:a="http://schemas.openxmlformats.org/drawingml/2006/main" flipH="1" flipV="1">
          <a:off x="7999248" y="3808248"/>
          <a:ext cx="88414" cy="8949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editAs="oneCell">
    <xdr:from>
      <xdr:col>4</xdr:col>
      <xdr:colOff>516525</xdr:colOff>
      <xdr:row>42</xdr:row>
      <xdr:rowOff>115800</xdr:rowOff>
    </xdr:from>
    <xdr:to>
      <xdr:col>7</xdr:col>
      <xdr:colOff>619125</xdr:colOff>
      <xdr:row>50</xdr:row>
      <xdr:rowOff>0</xdr:rowOff>
    </xdr:to>
    <xdr:sp macro="" textlink="">
      <xdr:nvSpPr>
        <xdr:cNvPr id="5" name="テキスト ボックス 4">
          <a:extLst>
            <a:ext uri="{FF2B5EF4-FFF2-40B4-BE49-F238E27FC236}">
              <a16:creationId xmlns:a16="http://schemas.microsoft.com/office/drawing/2014/main" id="{D910263E-85FD-4222-BDB7-F09F6C937486}"/>
            </a:ext>
          </a:extLst>
        </xdr:cNvPr>
        <xdr:cNvSpPr txBox="1"/>
      </xdr:nvSpPr>
      <xdr:spPr>
        <a:xfrm>
          <a:off x="3259725" y="7716750"/>
          <a:ext cx="2160000" cy="133200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　発行者 ：</a:t>
          </a:r>
          <a:endParaRPr kumimoji="1" lang="en-US" altLang="ja-JP" sz="1000"/>
        </a:p>
        <a:p>
          <a:r>
            <a:rPr kumimoji="1" lang="ja-JP" altLang="en-US" sz="1000"/>
            <a:t>　　 熊本県　観光戦略部</a:t>
          </a:r>
          <a:endParaRPr kumimoji="1" lang="en-US" altLang="ja-JP" sz="1000"/>
        </a:p>
        <a:p>
          <a:r>
            <a:rPr kumimoji="1" lang="ja-JP" altLang="en-US" sz="1000"/>
            <a:t>　　 観光企画課</a:t>
          </a:r>
          <a:endParaRPr kumimoji="1" lang="en-US" altLang="ja-JP" sz="1000"/>
        </a:p>
        <a:p>
          <a:endParaRPr kumimoji="1" lang="en-US" altLang="ja-JP" sz="1000"/>
        </a:p>
        <a:p>
          <a:r>
            <a:rPr kumimoji="1" lang="ja-JP" altLang="en-US" sz="1000"/>
            <a:t>　発行年度 ：</a:t>
          </a:r>
          <a:endParaRPr kumimoji="1" lang="en-US" altLang="ja-JP" sz="1000"/>
        </a:p>
        <a:p>
          <a:r>
            <a:rPr kumimoji="1" lang="ja-JP" altLang="en-US" sz="1000"/>
            <a:t>　　 </a:t>
          </a:r>
          <a:r>
            <a:rPr kumimoji="1" lang="en-US" altLang="ja-JP" sz="1000"/>
            <a:t>2020</a:t>
          </a:r>
          <a:r>
            <a:rPr kumimoji="1" lang="ja-JP" altLang="en-US" sz="1000"/>
            <a:t>年度</a:t>
          </a:r>
          <a:r>
            <a:rPr kumimoji="1" lang="ja-JP" altLang="en-US" sz="800"/>
            <a:t> （ 令和２年度 ）</a:t>
          </a:r>
        </a:p>
      </xdr:txBody>
    </xdr:sp>
    <xdr:clientData/>
  </xdr:twoCellAnchor>
  <xdr:twoCellAnchor editAs="oneCell">
    <xdr:from>
      <xdr:col>2</xdr:col>
      <xdr:colOff>581025</xdr:colOff>
      <xdr:row>16</xdr:row>
      <xdr:rowOff>0</xdr:rowOff>
    </xdr:from>
    <xdr:to>
      <xdr:col>5</xdr:col>
      <xdr:colOff>378487</xdr:colOff>
      <xdr:row>25</xdr:row>
      <xdr:rowOff>171225</xdr:rowOff>
    </xdr:to>
    <xdr:pic>
      <xdr:nvPicPr>
        <xdr:cNvPr id="6" name="図 5">
          <a:extLst>
            <a:ext uri="{FF2B5EF4-FFF2-40B4-BE49-F238E27FC236}">
              <a16:creationId xmlns:a16="http://schemas.microsoft.com/office/drawing/2014/main" id="{8E85FC54-5666-44FA-9B9B-5359016D0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952625" y="2895600"/>
          <a:ext cx="185486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37738</xdr:colOff>
      <xdr:row>17</xdr:row>
      <xdr:rowOff>105818</xdr:rowOff>
    </xdr:from>
    <xdr:ext cx="292388" cy="2470292"/>
    <xdr:sp macro="" textlink="">
      <xdr:nvSpPr>
        <xdr:cNvPr id="2" name="テキスト ボックス 1">
          <a:extLst>
            <a:ext uri="{FF2B5EF4-FFF2-40B4-BE49-F238E27FC236}">
              <a16:creationId xmlns:a16="http://schemas.microsoft.com/office/drawing/2014/main" id="{18A7D9F0-6FEB-4EAF-8B49-08B2030EFBC2}"/>
            </a:ext>
          </a:extLst>
        </xdr:cNvPr>
        <xdr:cNvSpPr txBox="1"/>
      </xdr:nvSpPr>
      <xdr:spPr>
        <a:xfrm rot="16200000">
          <a:off x="-1051214" y="4138861"/>
          <a:ext cx="247029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1">
              <a:latin typeface="+mj-ea"/>
              <a:ea typeface="+mj-ea"/>
            </a:rPr>
            <a:t>観光客総数の推移　（ 過去</a:t>
          </a:r>
          <a:r>
            <a:rPr kumimoji="1" lang="en-US" altLang="ja-JP" sz="1200" b="1">
              <a:latin typeface="+mj-ea"/>
              <a:ea typeface="+mj-ea"/>
            </a:rPr>
            <a:t>20</a:t>
          </a:r>
          <a:r>
            <a:rPr kumimoji="1" lang="ja-JP" altLang="en-US" sz="1200" b="1">
              <a:latin typeface="+mj-ea"/>
              <a:ea typeface="+mj-ea"/>
            </a:rPr>
            <a:t>年 ）</a:t>
          </a:r>
        </a:p>
      </xdr:txBody>
    </xdr:sp>
    <xdr:clientData/>
  </xdr:oneCellAnchor>
  <xdr:oneCellAnchor>
    <xdr:from>
      <xdr:col>15</xdr:col>
      <xdr:colOff>132092</xdr:colOff>
      <xdr:row>2</xdr:row>
      <xdr:rowOff>174152</xdr:rowOff>
    </xdr:from>
    <xdr:ext cx="492443" cy="8284319"/>
    <xdr:sp macro="" textlink="">
      <xdr:nvSpPr>
        <xdr:cNvPr id="16" name="テキスト ボックス 15">
          <a:extLst>
            <a:ext uri="{FF2B5EF4-FFF2-40B4-BE49-F238E27FC236}">
              <a16:creationId xmlns:a16="http://schemas.microsoft.com/office/drawing/2014/main" id="{2CF97477-BC84-4703-8031-1BB6AD72EC3D}"/>
            </a:ext>
          </a:extLst>
        </xdr:cNvPr>
        <xdr:cNvSpPr txBox="1"/>
      </xdr:nvSpPr>
      <xdr:spPr>
        <a:xfrm rot="16200000">
          <a:off x="1446889" y="4428678"/>
          <a:ext cx="8284319"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観光地点等入込客数調査（観光庁基準）より集計した観光地点の延べ入込客数。平成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xdr:txBody>
    </xdr:sp>
    <xdr:clientData/>
  </xdr:oneCellAnchor>
  <xdr:oneCellAnchor>
    <xdr:from>
      <xdr:col>19</xdr:col>
      <xdr:colOff>305366</xdr:colOff>
      <xdr:row>39</xdr:row>
      <xdr:rowOff>28009</xdr:rowOff>
    </xdr:from>
    <xdr:ext cx="8346900" cy="492443"/>
    <xdr:sp macro="" textlink="">
      <xdr:nvSpPr>
        <xdr:cNvPr id="49" name="テキスト ボックス 48">
          <a:extLst>
            <a:ext uri="{FF2B5EF4-FFF2-40B4-BE49-F238E27FC236}">
              <a16:creationId xmlns:a16="http://schemas.microsoft.com/office/drawing/2014/main" id="{4F0D7F0A-90E9-4EF1-95FE-A5725D21FB16}"/>
            </a:ext>
          </a:extLst>
        </xdr:cNvPr>
        <xdr:cNvSpPr txBox="1"/>
      </xdr:nvSpPr>
      <xdr:spPr>
        <a:xfrm>
          <a:off x="7577984" y="7020480"/>
          <a:ext cx="8346900"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観光地点等入込客数調査（観光庁基準）より集計した観光地点の延べ入込客数。平成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xdr:txBody>
    </xdr:sp>
    <xdr:clientData/>
  </xdr:oneCellAnchor>
  <xdr:twoCellAnchor>
    <xdr:from>
      <xdr:col>18</xdr:col>
      <xdr:colOff>572721</xdr:colOff>
      <xdr:row>10</xdr:row>
      <xdr:rowOff>165343</xdr:rowOff>
    </xdr:from>
    <xdr:to>
      <xdr:col>32</xdr:col>
      <xdr:colOff>285751</xdr:colOff>
      <xdr:row>41</xdr:row>
      <xdr:rowOff>72447</xdr:rowOff>
    </xdr:to>
    <xdr:grpSp>
      <xdr:nvGrpSpPr>
        <xdr:cNvPr id="12" name="グループ化 11">
          <a:extLst>
            <a:ext uri="{FF2B5EF4-FFF2-40B4-BE49-F238E27FC236}">
              <a16:creationId xmlns:a16="http://schemas.microsoft.com/office/drawing/2014/main" id="{6EA3B7FD-4354-45D2-A060-5FFDE1BAF627}"/>
            </a:ext>
          </a:extLst>
        </xdr:cNvPr>
        <xdr:cNvGrpSpPr/>
      </xdr:nvGrpSpPr>
      <xdr:grpSpPr>
        <a:xfrm>
          <a:off x="7267435" y="1934272"/>
          <a:ext cx="9238030" cy="5390782"/>
          <a:chOff x="7161780" y="1958284"/>
          <a:chExt cx="9282853" cy="5465222"/>
        </a:xfrm>
      </xdr:grpSpPr>
      <xdr:grpSp>
        <xdr:nvGrpSpPr>
          <xdr:cNvPr id="8" name="グループ化 7">
            <a:extLst>
              <a:ext uri="{FF2B5EF4-FFF2-40B4-BE49-F238E27FC236}">
                <a16:creationId xmlns:a16="http://schemas.microsoft.com/office/drawing/2014/main" id="{5FB3FD08-606C-4464-A189-4A1694B5B9A5}"/>
              </a:ext>
            </a:extLst>
          </xdr:cNvPr>
          <xdr:cNvGrpSpPr/>
        </xdr:nvGrpSpPr>
        <xdr:grpSpPr>
          <a:xfrm>
            <a:off x="7161780" y="1958284"/>
            <a:ext cx="9282853" cy="5465222"/>
            <a:chOff x="7161780" y="1955109"/>
            <a:chExt cx="9282853" cy="5465222"/>
          </a:xfrm>
        </xdr:grpSpPr>
        <xdr:grpSp>
          <xdr:nvGrpSpPr>
            <xdr:cNvPr id="5" name="グループ化 4">
              <a:extLst>
                <a:ext uri="{FF2B5EF4-FFF2-40B4-BE49-F238E27FC236}">
                  <a16:creationId xmlns:a16="http://schemas.microsoft.com/office/drawing/2014/main" id="{18B01DE7-270A-4AD6-B42D-5944A1DD730B}"/>
                </a:ext>
              </a:extLst>
            </xdr:cNvPr>
            <xdr:cNvGrpSpPr/>
          </xdr:nvGrpSpPr>
          <xdr:grpSpPr>
            <a:xfrm>
              <a:off x="7161780" y="1955109"/>
              <a:ext cx="9282853" cy="5465222"/>
              <a:chOff x="7335471" y="1971918"/>
              <a:chExt cx="9314230" cy="5704092"/>
            </a:xfrm>
          </xdr:grpSpPr>
          <xdr:grpSp>
            <xdr:nvGrpSpPr>
              <xdr:cNvPr id="6" name="グループ化 5">
                <a:extLst>
                  <a:ext uri="{FF2B5EF4-FFF2-40B4-BE49-F238E27FC236}">
                    <a16:creationId xmlns:a16="http://schemas.microsoft.com/office/drawing/2014/main" id="{CC5AD23D-A994-4A7D-B6FD-65A23DC65A4F}"/>
                  </a:ext>
                </a:extLst>
              </xdr:cNvPr>
              <xdr:cNvGrpSpPr/>
            </xdr:nvGrpSpPr>
            <xdr:grpSpPr>
              <a:xfrm>
                <a:off x="7335471" y="1971918"/>
                <a:ext cx="9145250" cy="5704092"/>
                <a:chOff x="6652846" y="1968743"/>
                <a:chExt cx="9138969" cy="5168954"/>
              </a:xfrm>
            </xdr:grpSpPr>
            <xdr:graphicFrame macro="">
              <xdr:nvGraphicFramePr>
                <xdr:cNvPr id="3" name="グラフ 1">
                  <a:extLst>
                    <a:ext uri="{FF2B5EF4-FFF2-40B4-BE49-F238E27FC236}">
                      <a16:creationId xmlns:a16="http://schemas.microsoft.com/office/drawing/2014/main" id="{87ACAAC3-E24F-48B1-8416-BE7CD57D5EBD}"/>
                    </a:ext>
                  </a:extLst>
                </xdr:cNvPr>
                <xdr:cNvGraphicFramePr/>
              </xdr:nvGraphicFramePr>
              <xdr:xfrm>
                <a:off x="6652846" y="1968743"/>
                <a:ext cx="9138969" cy="516895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7" name="直線コネクタ 6">
                  <a:extLst>
                    <a:ext uri="{FF2B5EF4-FFF2-40B4-BE49-F238E27FC236}">
                      <a16:creationId xmlns:a16="http://schemas.microsoft.com/office/drawing/2014/main" id="{8FAEA89C-20C5-41E7-BAF0-4B3386363BC5}"/>
                    </a:ext>
                  </a:extLst>
                </xdr:cNvPr>
                <xdr:cNvCxnSpPr/>
              </xdr:nvCxnSpPr>
              <xdr:spPr>
                <a:xfrm>
                  <a:off x="14515791" y="2116229"/>
                  <a:ext cx="0" cy="4367875"/>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38" name="矢印: 五方向 37">
                  <a:extLst>
                    <a:ext uri="{FF2B5EF4-FFF2-40B4-BE49-F238E27FC236}">
                      <a16:creationId xmlns:a16="http://schemas.microsoft.com/office/drawing/2014/main" id="{61CED6E7-F8C2-4BA2-8C70-58A1B61F808E}"/>
                    </a:ext>
                  </a:extLst>
                </xdr:cNvPr>
                <xdr:cNvSpPr/>
              </xdr:nvSpPr>
              <xdr:spPr>
                <a:xfrm>
                  <a:off x="7382880" y="2311533"/>
                  <a:ext cx="7140510" cy="279407"/>
                </a:xfrm>
                <a:prstGeom prst="homePlate">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　（ 延べ日帰り客数 </a:t>
                  </a:r>
                  <a:r>
                    <a:rPr kumimoji="1" lang="en-US" altLang="ja-JP" sz="900" b="1"/>
                    <a:t>+</a:t>
                  </a:r>
                  <a:r>
                    <a:rPr kumimoji="1" lang="ja-JP" altLang="en-US" sz="900" b="1"/>
                    <a:t> 延べ宿泊客数 ）</a:t>
                  </a:r>
                </a:p>
              </xdr:txBody>
            </xdr:sp>
            <xdr:grpSp>
              <xdr:nvGrpSpPr>
                <xdr:cNvPr id="11" name="グループ化 10">
                  <a:extLst>
                    <a:ext uri="{FF2B5EF4-FFF2-40B4-BE49-F238E27FC236}">
                      <a16:creationId xmlns:a16="http://schemas.microsoft.com/office/drawing/2014/main" id="{60016C1B-4A63-4887-BCB5-8B678E840630}"/>
                    </a:ext>
                  </a:extLst>
                </xdr:cNvPr>
                <xdr:cNvGrpSpPr/>
              </xdr:nvGrpSpPr>
              <xdr:grpSpPr>
                <a:xfrm>
                  <a:off x="7300544" y="5068148"/>
                  <a:ext cx="8196029" cy="1044053"/>
                  <a:chOff x="7300543" y="5501485"/>
                  <a:chExt cx="8196049" cy="1189546"/>
                </a:xfrm>
              </xdr:grpSpPr>
              <xdr:sp macro="" textlink="">
                <xdr:nvSpPr>
                  <xdr:cNvPr id="9" name="テキスト ボックス 8">
                    <a:extLst>
                      <a:ext uri="{FF2B5EF4-FFF2-40B4-BE49-F238E27FC236}">
                        <a16:creationId xmlns:a16="http://schemas.microsoft.com/office/drawing/2014/main" id="{FCC72493-9A7A-4549-A193-640F7DA8D73D}"/>
                      </a:ext>
                    </a:extLst>
                  </xdr:cNvPr>
                  <xdr:cNvSpPr txBox="1"/>
                </xdr:nvSpPr>
                <xdr:spPr>
                  <a:xfrm>
                    <a:off x="7459230" y="5797420"/>
                    <a:ext cx="1239583"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●ゆったりふわふわくまもと日和</a:t>
                    </a:r>
                  </a:p>
                </xdr:txBody>
              </xdr:sp>
              <xdr:sp macro="" textlink="">
                <xdr:nvSpPr>
                  <xdr:cNvPr id="56" name="テキスト ボックス 55">
                    <a:extLst>
                      <a:ext uri="{FF2B5EF4-FFF2-40B4-BE49-F238E27FC236}">
                        <a16:creationId xmlns:a16="http://schemas.microsoft.com/office/drawing/2014/main" id="{79AC8A68-FC08-4CDE-AB04-832956FC3CA2}"/>
                      </a:ext>
                    </a:extLst>
                  </xdr:cNvPr>
                  <xdr:cNvSpPr txBox="1"/>
                </xdr:nvSpPr>
                <xdr:spPr>
                  <a:xfrm>
                    <a:off x="9060895" y="5797420"/>
                    <a:ext cx="160136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●「のんびりまっしぐら」熊本・鹿児島大接近</a:t>
                    </a:r>
                  </a:p>
                </xdr:txBody>
              </xdr:sp>
              <xdr:sp macro="" textlink="">
                <xdr:nvSpPr>
                  <xdr:cNvPr id="57" name="テキスト ボックス 56">
                    <a:extLst>
                      <a:ext uri="{FF2B5EF4-FFF2-40B4-BE49-F238E27FC236}">
                        <a16:creationId xmlns:a16="http://schemas.microsoft.com/office/drawing/2014/main" id="{2B2B9302-50A9-4064-9204-4F1836EFFC34}"/>
                      </a:ext>
                    </a:extLst>
                  </xdr:cNvPr>
                  <xdr:cNvSpPr txBox="1"/>
                </xdr:nvSpPr>
                <xdr:spPr>
                  <a:xfrm>
                    <a:off x="9862461" y="5918499"/>
                    <a:ext cx="964969"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●くまもとよか旅応援団</a:t>
                    </a:r>
                  </a:p>
                </xdr:txBody>
              </xdr:sp>
              <xdr:sp macro="" textlink="">
                <xdr:nvSpPr>
                  <xdr:cNvPr id="58" name="テキスト ボックス 57">
                    <a:extLst>
                      <a:ext uri="{FF2B5EF4-FFF2-40B4-BE49-F238E27FC236}">
                        <a16:creationId xmlns:a16="http://schemas.microsoft.com/office/drawing/2014/main" id="{11AE901A-A978-4FBF-85B4-E1CB9D634610}"/>
                      </a:ext>
                    </a:extLst>
                  </xdr:cNvPr>
                  <xdr:cNvSpPr txBox="1"/>
                </xdr:nvSpPr>
                <xdr:spPr>
                  <a:xfrm>
                    <a:off x="10258012" y="6037177"/>
                    <a:ext cx="84221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●この旅あっぱれ！</a:t>
                    </a:r>
                  </a:p>
                </xdr:txBody>
              </xdr:sp>
              <xdr:sp macro="" textlink="">
                <xdr:nvSpPr>
                  <xdr:cNvPr id="59" name="テキスト ボックス 58">
                    <a:extLst>
                      <a:ext uri="{FF2B5EF4-FFF2-40B4-BE49-F238E27FC236}">
                        <a16:creationId xmlns:a16="http://schemas.microsoft.com/office/drawing/2014/main" id="{A80232F9-8FF9-4DF5-92E4-43E15EA9DA7C}"/>
                      </a:ext>
                    </a:extLst>
                  </xdr:cNvPr>
                  <xdr:cNvSpPr txBox="1"/>
                </xdr:nvSpPr>
                <xdr:spPr>
                  <a:xfrm>
                    <a:off x="10644671" y="6156505"/>
                    <a:ext cx="1195837"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●“ゆったり”くまもと体験紀行</a:t>
                    </a:r>
                    <a:endParaRPr kumimoji="1" lang="en-US" altLang="ja-JP" sz="600" b="1"/>
                  </a:p>
                  <a:p>
                    <a:r>
                      <a:rPr kumimoji="1" lang="ja-JP" altLang="en-US" sz="600" b="1"/>
                      <a:t>　 “ゆったり”くまもと温泉紀行</a:t>
                    </a:r>
                  </a:p>
                </xdr:txBody>
              </xdr:sp>
              <xdr:sp macro="" textlink="">
                <xdr:nvSpPr>
                  <xdr:cNvPr id="60" name="テキスト ボックス 59">
                    <a:extLst>
                      <a:ext uri="{FF2B5EF4-FFF2-40B4-BE49-F238E27FC236}">
                        <a16:creationId xmlns:a16="http://schemas.microsoft.com/office/drawing/2014/main" id="{5367F16F-20C8-4CEB-BEF3-911070256536}"/>
                      </a:ext>
                    </a:extLst>
                  </xdr:cNvPr>
                  <xdr:cNvSpPr txBox="1"/>
                </xdr:nvSpPr>
                <xdr:spPr>
                  <a:xfrm>
                    <a:off x="11049423" y="6384923"/>
                    <a:ext cx="878506"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●くまもと最高ザンス</a:t>
                    </a:r>
                  </a:p>
                </xdr:txBody>
              </xdr:sp>
              <xdr:sp macro="" textlink="">
                <xdr:nvSpPr>
                  <xdr:cNvPr id="61" name="テキスト ボックス 60">
                    <a:extLst>
                      <a:ext uri="{FF2B5EF4-FFF2-40B4-BE49-F238E27FC236}">
                        <a16:creationId xmlns:a16="http://schemas.microsoft.com/office/drawing/2014/main" id="{764D5105-029F-47E4-83C9-6874CCA53320}"/>
                      </a:ext>
                    </a:extLst>
                  </xdr:cNvPr>
                  <xdr:cNvSpPr txBox="1"/>
                </xdr:nvSpPr>
                <xdr:spPr>
                  <a:xfrm>
                    <a:off x="11440681" y="5797420"/>
                    <a:ext cx="106595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●くまもとサプライズザンス</a:t>
                    </a:r>
                  </a:p>
                </xdr:txBody>
              </xdr:sp>
              <xdr:sp macro="" textlink="">
                <xdr:nvSpPr>
                  <xdr:cNvPr id="62" name="テキスト ボックス 61">
                    <a:extLst>
                      <a:ext uri="{FF2B5EF4-FFF2-40B4-BE49-F238E27FC236}">
                        <a16:creationId xmlns:a16="http://schemas.microsoft.com/office/drawing/2014/main" id="{7CEA6A97-BEE5-4DB4-A02B-91BCD92835CD}"/>
                      </a:ext>
                    </a:extLst>
                  </xdr:cNvPr>
                  <xdr:cNvSpPr txBox="1"/>
                </xdr:nvSpPr>
                <xdr:spPr>
                  <a:xfrm>
                    <a:off x="11843866" y="5918499"/>
                    <a:ext cx="1147081"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●「のんびり過ごす極情の旅」</a:t>
                    </a:r>
                    <a:endParaRPr kumimoji="1" lang="en-US" altLang="ja-JP" sz="600" b="1"/>
                  </a:p>
                  <a:p>
                    <a:r>
                      <a:rPr kumimoji="1" lang="ja-JP" altLang="en-US" sz="600" b="1"/>
                      <a:t>　　熊本・宮崎・鹿児島</a:t>
                    </a:r>
                    <a:r>
                      <a:rPr kumimoji="1" lang="en-US" altLang="ja-JP" sz="600" b="1"/>
                      <a:t>DC</a:t>
                    </a:r>
                    <a:endParaRPr kumimoji="1" lang="ja-JP" altLang="en-US" sz="600" b="1"/>
                  </a:p>
                </xdr:txBody>
              </xdr:sp>
              <xdr:sp macro="" textlink="">
                <xdr:nvSpPr>
                  <xdr:cNvPr id="63" name="テキスト ボックス 62">
                    <a:extLst>
                      <a:ext uri="{FF2B5EF4-FFF2-40B4-BE49-F238E27FC236}">
                        <a16:creationId xmlns:a16="http://schemas.microsoft.com/office/drawing/2014/main" id="{63C4D9CA-6AFA-4C5E-8D67-5C1682BEF910}"/>
                      </a:ext>
                    </a:extLst>
                  </xdr:cNvPr>
                  <xdr:cNvSpPr txBox="1"/>
                </xdr:nvSpPr>
                <xdr:spPr>
                  <a:xfrm>
                    <a:off x="12240252" y="6156505"/>
                    <a:ext cx="947240"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●阿蘇は元気です！</a:t>
                    </a:r>
                    <a:endParaRPr kumimoji="1" lang="en-US" altLang="ja-JP" sz="600" b="1"/>
                  </a:p>
                  <a:p>
                    <a:r>
                      <a:rPr kumimoji="1" lang="ja-JP" altLang="en-US" sz="600" b="1"/>
                      <a:t>　 熊本は元気です！！</a:t>
                    </a:r>
                  </a:p>
                </xdr:txBody>
              </xdr:sp>
              <xdr:sp macro="" textlink="">
                <xdr:nvSpPr>
                  <xdr:cNvPr id="64" name="テキスト ボックス 63">
                    <a:extLst>
                      <a:ext uri="{FF2B5EF4-FFF2-40B4-BE49-F238E27FC236}">
                        <a16:creationId xmlns:a16="http://schemas.microsoft.com/office/drawing/2014/main" id="{0AE56438-7F67-4392-B001-039EC7FD0AD4}"/>
                      </a:ext>
                    </a:extLst>
                  </xdr:cNvPr>
                  <xdr:cNvSpPr txBox="1"/>
                </xdr:nvSpPr>
                <xdr:spPr>
                  <a:xfrm>
                    <a:off x="12639248" y="6384922"/>
                    <a:ext cx="96098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●どっちゃん行く？熊本</a:t>
                    </a:r>
                  </a:p>
                </xdr:txBody>
              </xdr:sp>
              <xdr:sp macro="" textlink="">
                <xdr:nvSpPr>
                  <xdr:cNvPr id="65" name="テキスト ボックス 64">
                    <a:extLst>
                      <a:ext uri="{FF2B5EF4-FFF2-40B4-BE49-F238E27FC236}">
                        <a16:creationId xmlns:a16="http://schemas.microsoft.com/office/drawing/2014/main" id="{6FD6BB22-2BDC-499E-9ECD-BC3D03C6E367}"/>
                      </a:ext>
                    </a:extLst>
                  </xdr:cNvPr>
                  <xdr:cNvSpPr txBox="1"/>
                </xdr:nvSpPr>
                <xdr:spPr>
                  <a:xfrm>
                    <a:off x="13043283" y="6156505"/>
                    <a:ext cx="1204831"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●アリスインワンダーランド熊本</a:t>
                    </a:r>
                  </a:p>
                </xdr:txBody>
              </xdr:sp>
              <xdr:sp macro="" textlink="">
                <xdr:nvSpPr>
                  <xdr:cNvPr id="66" name="テキスト ボックス 65">
                    <a:extLst>
                      <a:ext uri="{FF2B5EF4-FFF2-40B4-BE49-F238E27FC236}">
                        <a16:creationId xmlns:a16="http://schemas.microsoft.com/office/drawing/2014/main" id="{B88861FD-C4EE-483D-BBBE-6882C7405A0A}"/>
                      </a:ext>
                    </a:extLst>
                  </xdr:cNvPr>
                  <xdr:cNvSpPr txBox="1"/>
                </xdr:nvSpPr>
                <xdr:spPr>
                  <a:xfrm>
                    <a:off x="13444580" y="6272001"/>
                    <a:ext cx="75048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●くまと夏の女王</a:t>
                    </a:r>
                  </a:p>
                </xdr:txBody>
              </xdr:sp>
              <xdr:sp macro="" textlink="">
                <xdr:nvSpPr>
                  <xdr:cNvPr id="67" name="テキスト ボックス 66">
                    <a:extLst>
                      <a:ext uri="{FF2B5EF4-FFF2-40B4-BE49-F238E27FC236}">
                        <a16:creationId xmlns:a16="http://schemas.microsoft.com/office/drawing/2014/main" id="{B3BC5902-FA29-47EC-AAEB-E04CF84F0362}"/>
                      </a:ext>
                    </a:extLst>
                  </xdr:cNvPr>
                  <xdr:cNvSpPr txBox="1"/>
                </xdr:nvSpPr>
                <xdr:spPr>
                  <a:xfrm>
                    <a:off x="13830692" y="6384922"/>
                    <a:ext cx="67571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a:t>
                    </a:r>
                    <a:r>
                      <a:rPr kumimoji="1" lang="en-US" altLang="ja-JP" sz="600" b="1"/>
                      <a:t>RE</a:t>
                    </a:r>
                    <a:r>
                      <a:rPr kumimoji="1" lang="ja-JP" altLang="en-US" sz="600" b="1"/>
                      <a:t>：</a:t>
                    </a:r>
                    <a:r>
                      <a:rPr kumimoji="1" lang="en-US" altLang="ja-JP" sz="600" b="1"/>
                      <a:t>SMILE</a:t>
                    </a:r>
                    <a:endParaRPr kumimoji="1" lang="ja-JP" altLang="en-US" sz="600" b="1"/>
                  </a:p>
                </xdr:txBody>
              </xdr:sp>
              <xdr:sp macro="" textlink="">
                <xdr:nvSpPr>
                  <xdr:cNvPr id="68" name="テキスト ボックス 67">
                    <a:extLst>
                      <a:ext uri="{FF2B5EF4-FFF2-40B4-BE49-F238E27FC236}">
                        <a16:creationId xmlns:a16="http://schemas.microsoft.com/office/drawing/2014/main" id="{467C6663-0F18-4CC8-91DB-93E124867192}"/>
                      </a:ext>
                    </a:extLst>
                  </xdr:cNvPr>
                  <xdr:cNvSpPr txBox="1"/>
                </xdr:nvSpPr>
                <xdr:spPr>
                  <a:xfrm>
                    <a:off x="14235362" y="6032926"/>
                    <a:ext cx="1261230"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●「行って楽しんで応援しよう！」</a:t>
                    </a:r>
                    <a:endParaRPr kumimoji="1" lang="en-US" altLang="ja-JP" sz="600" b="1"/>
                  </a:p>
                  <a:p>
                    <a:r>
                      <a:rPr kumimoji="1" lang="ja-JP" altLang="en-US" sz="600" b="1"/>
                      <a:t>　  熊本・大分キャンペーン</a:t>
                    </a:r>
                  </a:p>
                </xdr:txBody>
              </xdr:sp>
              <xdr:sp macro="" textlink="">
                <xdr:nvSpPr>
                  <xdr:cNvPr id="69" name="テキスト ボックス 68">
                    <a:extLst>
                      <a:ext uri="{FF2B5EF4-FFF2-40B4-BE49-F238E27FC236}">
                        <a16:creationId xmlns:a16="http://schemas.microsoft.com/office/drawing/2014/main" id="{932449AE-F0AA-4898-A996-F001B23B6324}"/>
                      </a:ext>
                    </a:extLst>
                  </xdr:cNvPr>
                  <xdr:cNvSpPr txBox="1"/>
                </xdr:nvSpPr>
                <xdr:spPr>
                  <a:xfrm>
                    <a:off x="14642633" y="6269426"/>
                    <a:ext cx="826025"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●列車でいきなり</a:t>
                    </a:r>
                    <a:endParaRPr kumimoji="1" lang="en-US" altLang="ja-JP" sz="600" b="1"/>
                  </a:p>
                  <a:p>
                    <a:r>
                      <a:rPr kumimoji="1" lang="ja-JP" altLang="en-US" sz="600" b="1"/>
                      <a:t>　 熊本ばケーション</a:t>
                    </a:r>
                  </a:p>
                </xdr:txBody>
              </xdr:sp>
              <xdr:sp macro="" textlink="">
                <xdr:nvSpPr>
                  <xdr:cNvPr id="10" name="テキスト ボックス 9">
                    <a:extLst>
                      <a:ext uri="{FF2B5EF4-FFF2-40B4-BE49-F238E27FC236}">
                        <a16:creationId xmlns:a16="http://schemas.microsoft.com/office/drawing/2014/main" id="{2FF17881-C12E-47E9-B02B-E9B0817B0BEF}"/>
                      </a:ext>
                    </a:extLst>
                  </xdr:cNvPr>
                  <xdr:cNvSpPr txBox="1"/>
                </xdr:nvSpPr>
                <xdr:spPr>
                  <a:xfrm>
                    <a:off x="7430269" y="5501485"/>
                    <a:ext cx="827919" cy="230029"/>
                  </a:xfrm>
                  <a:prstGeom prst="roundRect">
                    <a:avLst/>
                  </a:prstGeom>
                  <a:solidFill>
                    <a:srgbClr val="FFFFFF">
                      <a:alpha val="6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oAutofit/>
                  </a:bodyPr>
                  <a:lstStyle/>
                  <a:p>
                    <a:pPr algn="ctr"/>
                    <a:r>
                      <a:rPr kumimoji="1" lang="ja-JP" altLang="en-US" sz="600" b="1" baseline="0"/>
                      <a:t>観光キャンペーン</a:t>
                    </a:r>
                    <a:endParaRPr kumimoji="1" lang="en-US" altLang="ja-JP" sz="600" b="1" baseline="0"/>
                  </a:p>
                </xdr:txBody>
              </xdr:sp>
              <xdr:sp macro="" textlink="">
                <xdr:nvSpPr>
                  <xdr:cNvPr id="70" name="テキスト ボックス 69">
                    <a:extLst>
                      <a:ext uri="{FF2B5EF4-FFF2-40B4-BE49-F238E27FC236}">
                        <a16:creationId xmlns:a16="http://schemas.microsoft.com/office/drawing/2014/main" id="{F146EAD9-E877-4517-867B-4F4A5F5C3FD0}"/>
                      </a:ext>
                    </a:extLst>
                  </xdr:cNvPr>
                  <xdr:cNvSpPr txBox="1"/>
                </xdr:nvSpPr>
                <xdr:spPr>
                  <a:xfrm>
                    <a:off x="7300543" y="6471862"/>
                    <a:ext cx="1581976" cy="219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en-US" altLang="ja-JP" sz="600" b="1"/>
                      <a:t>※DC</a:t>
                    </a:r>
                    <a:r>
                      <a:rPr kumimoji="1" lang="ja-JP" altLang="en-US" sz="600" b="1"/>
                      <a:t> ＝ デスティネーションキャンペーン</a:t>
                    </a:r>
                  </a:p>
                </xdr:txBody>
              </xdr:sp>
            </xdr:grpSp>
            <xdr:grpSp>
              <xdr:nvGrpSpPr>
                <xdr:cNvPr id="4" name="グループ化 3">
                  <a:extLst>
                    <a:ext uri="{FF2B5EF4-FFF2-40B4-BE49-F238E27FC236}">
                      <a16:creationId xmlns:a16="http://schemas.microsoft.com/office/drawing/2014/main" id="{1E63476D-5FB1-4AD7-B17A-FC9972ED74C3}"/>
                    </a:ext>
                  </a:extLst>
                </xdr:cNvPr>
                <xdr:cNvGrpSpPr/>
              </xdr:nvGrpSpPr>
              <xdr:grpSpPr>
                <a:xfrm>
                  <a:off x="7359691" y="2788143"/>
                  <a:ext cx="8014016" cy="2211568"/>
                  <a:chOff x="7362317" y="2788099"/>
                  <a:chExt cx="8011392" cy="2212259"/>
                </a:xfrm>
              </xdr:grpSpPr>
              <xdr:sp macro="" textlink="">
                <xdr:nvSpPr>
                  <xdr:cNvPr id="17" name="テキスト ボックス 16">
                    <a:extLst>
                      <a:ext uri="{FF2B5EF4-FFF2-40B4-BE49-F238E27FC236}">
                        <a16:creationId xmlns:a16="http://schemas.microsoft.com/office/drawing/2014/main" id="{AC8122EF-9153-4A59-8B59-4E95BBAA4EF2}"/>
                      </a:ext>
                    </a:extLst>
                  </xdr:cNvPr>
                  <xdr:cNvSpPr txBox="1"/>
                </xdr:nvSpPr>
                <xdr:spPr>
                  <a:xfrm>
                    <a:off x="7362317" y="3456764"/>
                    <a:ext cx="419578" cy="1543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くまもと未来国体・ハートフル熊本大会</a:t>
                    </a:r>
                    <a:endParaRPr kumimoji="1" lang="en-US" altLang="ja-JP" sz="700" b="1">
                      <a:solidFill>
                        <a:schemeClr val="accent1"/>
                      </a:solidFill>
                    </a:endParaRPr>
                  </a:p>
                  <a:p>
                    <a:r>
                      <a:rPr kumimoji="1" lang="ja-JP" altLang="en-US" sz="700" b="1">
                        <a:solidFill>
                          <a:schemeClr val="accent1"/>
                        </a:solidFill>
                      </a:rPr>
                      <a:t>台風</a:t>
                    </a:r>
                    <a:r>
                      <a:rPr kumimoji="1" lang="en-US" altLang="ja-JP" sz="700" b="1">
                        <a:solidFill>
                          <a:schemeClr val="accent1"/>
                        </a:solidFill>
                      </a:rPr>
                      <a:t>18</a:t>
                    </a:r>
                    <a:r>
                      <a:rPr kumimoji="1" lang="ja-JP" altLang="en-US" sz="700" b="1">
                        <a:solidFill>
                          <a:schemeClr val="accent1"/>
                        </a:solidFill>
                      </a:rPr>
                      <a:t>号直撃</a:t>
                    </a:r>
                  </a:p>
                </xdr:txBody>
              </xdr:sp>
              <xdr:sp macro="" textlink="">
                <xdr:nvSpPr>
                  <xdr:cNvPr id="18" name="テキスト ボックス 17">
                    <a:extLst>
                      <a:ext uri="{FF2B5EF4-FFF2-40B4-BE49-F238E27FC236}">
                        <a16:creationId xmlns:a16="http://schemas.microsoft.com/office/drawing/2014/main" id="{F55CBC14-ABF1-40DF-9F8D-168269D93834}"/>
                      </a:ext>
                    </a:extLst>
                  </xdr:cNvPr>
                  <xdr:cNvSpPr txBox="1"/>
                </xdr:nvSpPr>
                <xdr:spPr>
                  <a:xfrm>
                    <a:off x="7760387" y="3311163"/>
                    <a:ext cx="419578"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天草空港開港</a:t>
                    </a:r>
                    <a:endParaRPr kumimoji="1" lang="en-US" altLang="ja-JP" sz="700" b="1">
                      <a:solidFill>
                        <a:schemeClr val="accent1"/>
                      </a:solidFill>
                    </a:endParaRPr>
                  </a:p>
                  <a:p>
                    <a:r>
                      <a:rPr kumimoji="1" lang="ja-JP" altLang="en-US" sz="700" b="1">
                        <a:solidFill>
                          <a:schemeClr val="accent1"/>
                        </a:solidFill>
                      </a:rPr>
                      <a:t>阿蘇登山有料道路無料化</a:t>
                    </a:r>
                  </a:p>
                </xdr:txBody>
              </xdr:sp>
              <xdr:sp macro="" textlink="">
                <xdr:nvSpPr>
                  <xdr:cNvPr id="19" name="テキスト ボックス 18">
                    <a:extLst>
                      <a:ext uri="{FF2B5EF4-FFF2-40B4-BE49-F238E27FC236}">
                        <a16:creationId xmlns:a16="http://schemas.microsoft.com/office/drawing/2014/main" id="{A967EE7E-842D-4BE8-9B36-BE44B59BD306}"/>
                      </a:ext>
                    </a:extLst>
                  </xdr:cNvPr>
                  <xdr:cNvSpPr txBox="1"/>
                </xdr:nvSpPr>
                <xdr:spPr>
                  <a:xfrm>
                    <a:off x="8160634" y="3165561"/>
                    <a:ext cx="419578" cy="1304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松島有明道路（合津～知十）開通</a:t>
                    </a:r>
                    <a:endParaRPr kumimoji="1" lang="en-US" altLang="ja-JP" sz="700" b="1">
                      <a:solidFill>
                        <a:schemeClr val="accent1"/>
                      </a:solidFill>
                    </a:endParaRPr>
                  </a:p>
                  <a:p>
                    <a:r>
                      <a:rPr kumimoji="1" lang="ja-JP" altLang="en-US" sz="700" b="1">
                        <a:solidFill>
                          <a:schemeClr val="accent1"/>
                        </a:solidFill>
                      </a:rPr>
                      <a:t>天草市下島横断有料道路無料化</a:t>
                    </a:r>
                  </a:p>
                </xdr:txBody>
              </xdr:sp>
              <xdr:sp macro="" textlink="">
                <xdr:nvSpPr>
                  <xdr:cNvPr id="20" name="テキスト ボックス 19">
                    <a:extLst>
                      <a:ext uri="{FF2B5EF4-FFF2-40B4-BE49-F238E27FC236}">
                        <a16:creationId xmlns:a16="http://schemas.microsoft.com/office/drawing/2014/main" id="{A66DF731-896F-4D00-9060-3BF5E7D49932}"/>
                      </a:ext>
                    </a:extLst>
                  </xdr:cNvPr>
                  <xdr:cNvSpPr txBox="1"/>
                </xdr:nvSpPr>
                <xdr:spPr>
                  <a:xfrm>
                    <a:off x="8558703" y="2962849"/>
                    <a:ext cx="419578" cy="1821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南九州西回り自動車道（八代南～日奈久）開通</a:t>
                    </a:r>
                    <a:endParaRPr kumimoji="1" lang="en-US" altLang="ja-JP" sz="700" b="1">
                      <a:solidFill>
                        <a:schemeClr val="accent1"/>
                      </a:solidFill>
                    </a:endParaRPr>
                  </a:p>
                  <a:p>
                    <a:r>
                      <a:rPr kumimoji="1" lang="ja-JP" altLang="en-US" sz="700" b="1">
                        <a:solidFill>
                          <a:schemeClr val="accent1"/>
                        </a:solidFill>
                      </a:rPr>
                      <a:t>全国高校総合体育大会（ひのくに新世紀総体）</a:t>
                    </a:r>
                  </a:p>
                </xdr:txBody>
              </xdr:sp>
              <xdr:sp macro="" textlink="">
                <xdr:nvSpPr>
                  <xdr:cNvPr id="21" name="テキスト ボックス 20">
                    <a:extLst>
                      <a:ext uri="{FF2B5EF4-FFF2-40B4-BE49-F238E27FC236}">
                        <a16:creationId xmlns:a16="http://schemas.microsoft.com/office/drawing/2014/main" id="{E61D00FE-2444-4EB4-8F5E-382F521DF1FE}"/>
                      </a:ext>
                    </a:extLst>
                  </xdr:cNvPr>
                  <xdr:cNvSpPr txBox="1"/>
                </xdr:nvSpPr>
                <xdr:spPr>
                  <a:xfrm>
                    <a:off x="8896897" y="2927703"/>
                    <a:ext cx="542234" cy="1541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アシアナ空港・熊本～ソウル線就航</a:t>
                    </a:r>
                    <a:endParaRPr kumimoji="1" lang="en-US" altLang="ja-JP" sz="700" b="1">
                      <a:solidFill>
                        <a:schemeClr val="accent1"/>
                      </a:solidFill>
                    </a:endParaRPr>
                  </a:p>
                  <a:p>
                    <a:r>
                      <a:rPr kumimoji="1" lang="ja-JP" altLang="en-US" sz="700" b="1">
                        <a:solidFill>
                          <a:schemeClr val="accent1"/>
                        </a:solidFill>
                      </a:rPr>
                      <a:t>県道熊本高森線（俵山バイパス）開通</a:t>
                    </a:r>
                    <a:endParaRPr kumimoji="1" lang="en-US" altLang="ja-JP" sz="700" b="1">
                      <a:solidFill>
                        <a:schemeClr val="accent1"/>
                      </a:solidFill>
                    </a:endParaRPr>
                  </a:p>
                  <a:p>
                    <a:r>
                      <a:rPr kumimoji="1" lang="ja-JP" altLang="en-US" sz="700" b="1">
                        <a:solidFill>
                          <a:schemeClr val="accent1"/>
                        </a:solidFill>
                      </a:rPr>
                      <a:t>第</a:t>
                    </a:r>
                    <a:r>
                      <a:rPr kumimoji="1" lang="en-US" altLang="ja-JP" sz="700" b="1">
                        <a:solidFill>
                          <a:schemeClr val="accent1"/>
                        </a:solidFill>
                      </a:rPr>
                      <a:t>24</a:t>
                    </a:r>
                    <a:r>
                      <a:rPr kumimoji="1" lang="ja-JP" altLang="en-US" sz="700" b="1">
                        <a:solidFill>
                          <a:schemeClr val="accent1"/>
                        </a:solidFill>
                      </a:rPr>
                      <a:t>回全国菓子大博覧会九州ｉｎ熊本</a:t>
                    </a:r>
                  </a:p>
                </xdr:txBody>
              </xdr:sp>
              <xdr:sp macro="" textlink="">
                <xdr:nvSpPr>
                  <xdr:cNvPr id="22" name="テキスト ボックス 21">
                    <a:extLst>
                      <a:ext uri="{FF2B5EF4-FFF2-40B4-BE49-F238E27FC236}">
                        <a16:creationId xmlns:a16="http://schemas.microsoft.com/office/drawing/2014/main" id="{6D97D482-10E6-4805-8ED0-D52BC80B4EF5}"/>
                      </a:ext>
                    </a:extLst>
                  </xdr:cNvPr>
                  <xdr:cNvSpPr txBox="1"/>
                </xdr:nvSpPr>
                <xdr:spPr>
                  <a:xfrm>
                    <a:off x="9407590" y="2972890"/>
                    <a:ext cx="302457" cy="173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九州新幹線（新八代～鹿児島中央）部分開業</a:t>
                    </a:r>
                  </a:p>
                </xdr:txBody>
              </xdr:sp>
              <xdr:sp macro="" textlink="">
                <xdr:nvSpPr>
                  <xdr:cNvPr id="23" name="テキスト ボックス 21">
                    <a:extLst>
                      <a:ext uri="{FF2B5EF4-FFF2-40B4-BE49-F238E27FC236}">
                        <a16:creationId xmlns:a16="http://schemas.microsoft.com/office/drawing/2014/main" id="{3AC65AFB-360C-4810-9C06-A5323A6FDF4E}"/>
                      </a:ext>
                    </a:extLst>
                  </xdr:cNvPr>
                  <xdr:cNvSpPr txBox="1"/>
                </xdr:nvSpPr>
                <xdr:spPr>
                  <a:xfrm>
                    <a:off x="10220096" y="2958455"/>
                    <a:ext cx="302457" cy="1465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ＪＲ九州「熊本ＶＳ長崎」キャンペーン</a:t>
                    </a:r>
                    <a:endParaRPr kumimoji="1" lang="en-US" altLang="ja-JP" sz="700" b="1">
                      <a:solidFill>
                        <a:schemeClr val="accent1"/>
                      </a:solidFill>
                    </a:endParaRPr>
                  </a:p>
                </xdr:txBody>
              </xdr:sp>
              <xdr:sp macro="" textlink="">
                <xdr:nvSpPr>
                  <xdr:cNvPr id="24" name="テキスト ボックス 21">
                    <a:extLst>
                      <a:ext uri="{FF2B5EF4-FFF2-40B4-BE49-F238E27FC236}">
                        <a16:creationId xmlns:a16="http://schemas.microsoft.com/office/drawing/2014/main" id="{BA138FA5-4263-43B3-B38B-6E195FB3A66C}"/>
                      </a:ext>
                    </a:extLst>
                  </xdr:cNvPr>
                  <xdr:cNvSpPr txBox="1"/>
                </xdr:nvSpPr>
                <xdr:spPr>
                  <a:xfrm>
                    <a:off x="9814763" y="3024353"/>
                    <a:ext cx="302457" cy="1734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南九州西回り自動車道（日奈久～田浦）開通</a:t>
                    </a:r>
                  </a:p>
                </xdr:txBody>
              </xdr:sp>
              <xdr:sp macro="" textlink="">
                <xdr:nvSpPr>
                  <xdr:cNvPr id="25" name="テキスト ボックス 21">
                    <a:extLst>
                      <a:ext uri="{FF2B5EF4-FFF2-40B4-BE49-F238E27FC236}">
                        <a16:creationId xmlns:a16="http://schemas.microsoft.com/office/drawing/2014/main" id="{E8259786-E107-495C-92CA-53A72F800969}"/>
                      </a:ext>
                    </a:extLst>
                  </xdr:cNvPr>
                  <xdr:cNvSpPr txBox="1"/>
                </xdr:nvSpPr>
                <xdr:spPr>
                  <a:xfrm>
                    <a:off x="10618163" y="2925821"/>
                    <a:ext cx="302457" cy="1391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松島有明道路（知十～上津浦）開通</a:t>
                    </a:r>
                    <a:endParaRPr kumimoji="1" lang="en-US" altLang="ja-JP" sz="700" b="1">
                      <a:solidFill>
                        <a:schemeClr val="accent1"/>
                      </a:solidFill>
                    </a:endParaRPr>
                  </a:p>
                </xdr:txBody>
              </xdr:sp>
              <xdr:sp macro="" textlink="">
                <xdr:nvSpPr>
                  <xdr:cNvPr id="26" name="テキスト ボックス 21">
                    <a:extLst>
                      <a:ext uri="{FF2B5EF4-FFF2-40B4-BE49-F238E27FC236}">
                        <a16:creationId xmlns:a16="http://schemas.microsoft.com/office/drawing/2014/main" id="{80684216-A766-46E1-A4FB-F58962455C71}"/>
                      </a:ext>
                    </a:extLst>
                  </xdr:cNvPr>
                  <xdr:cNvSpPr txBox="1"/>
                </xdr:nvSpPr>
                <xdr:spPr>
                  <a:xfrm>
                    <a:off x="10899112" y="3225182"/>
                    <a:ext cx="536700"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リーマンショック発生</a:t>
                    </a:r>
                    <a:endParaRPr kumimoji="1" lang="en-US" altLang="ja-JP" sz="700" b="1">
                      <a:solidFill>
                        <a:schemeClr val="accent1"/>
                      </a:solidFill>
                    </a:endParaRPr>
                  </a:p>
                  <a:p>
                    <a:r>
                      <a:rPr kumimoji="1" lang="ja-JP" altLang="en-US" sz="700" b="1">
                        <a:solidFill>
                          <a:schemeClr val="accent1"/>
                        </a:solidFill>
                      </a:rPr>
                      <a:t>青井阿蘇神社国宝指定</a:t>
                    </a:r>
                    <a:endParaRPr kumimoji="1" lang="en-US" altLang="ja-JP" sz="700" b="1">
                      <a:solidFill>
                        <a:schemeClr val="accent1"/>
                      </a:solidFill>
                    </a:endParaRPr>
                  </a:p>
                  <a:p>
                    <a:r>
                      <a:rPr kumimoji="1" lang="ja-JP" altLang="en-US" sz="700" b="1">
                        <a:solidFill>
                          <a:schemeClr val="accent1"/>
                        </a:solidFill>
                      </a:rPr>
                      <a:t>熊本城本丸御殿一般公開</a:t>
                    </a:r>
                    <a:endParaRPr kumimoji="1" lang="en-US" altLang="ja-JP" sz="700" b="1">
                      <a:solidFill>
                        <a:schemeClr val="accent1"/>
                      </a:solidFill>
                    </a:endParaRPr>
                  </a:p>
                </xdr:txBody>
              </xdr:sp>
              <xdr:sp macro="" textlink="">
                <xdr:nvSpPr>
                  <xdr:cNvPr id="27" name="テキスト ボックス 21">
                    <a:extLst>
                      <a:ext uri="{FF2B5EF4-FFF2-40B4-BE49-F238E27FC236}">
                        <a16:creationId xmlns:a16="http://schemas.microsoft.com/office/drawing/2014/main" id="{A8F05C2A-238D-4D63-8D85-255802775F16}"/>
                      </a:ext>
                    </a:extLst>
                  </xdr:cNvPr>
                  <xdr:cNvSpPr txBox="1"/>
                </xdr:nvSpPr>
                <xdr:spPr>
                  <a:xfrm>
                    <a:off x="11299361" y="3149244"/>
                    <a:ext cx="536700" cy="1648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南九州西回り自動車道（田浦～芦北）開通</a:t>
                    </a:r>
                    <a:endParaRPr kumimoji="1" lang="en-US" altLang="ja-JP" sz="700" b="1">
                      <a:solidFill>
                        <a:schemeClr val="accent1"/>
                      </a:solidFill>
                    </a:endParaRPr>
                  </a:p>
                  <a:p>
                    <a:r>
                      <a:rPr kumimoji="1" lang="ja-JP" altLang="en-US" sz="700" b="1">
                        <a:solidFill>
                          <a:schemeClr val="accent1"/>
                        </a:solidFill>
                      </a:rPr>
                      <a:t>新型インフルエンザ発生</a:t>
                    </a:r>
                    <a:endParaRPr kumimoji="1" lang="en-US" altLang="ja-JP" sz="700" b="1">
                      <a:solidFill>
                        <a:schemeClr val="accent1"/>
                      </a:solidFill>
                    </a:endParaRPr>
                  </a:p>
                  <a:p>
                    <a:r>
                      <a:rPr kumimoji="1" lang="ja-JP" altLang="en-US" sz="700" b="1">
                        <a:solidFill>
                          <a:schemeClr val="accent1"/>
                        </a:solidFill>
                      </a:rPr>
                      <a:t>高速道路休日千円導入</a:t>
                    </a:r>
                    <a:endParaRPr kumimoji="1" lang="en-US" altLang="ja-JP" sz="700" b="1">
                      <a:solidFill>
                        <a:schemeClr val="accent1"/>
                      </a:solidFill>
                    </a:endParaRPr>
                  </a:p>
                </xdr:txBody>
              </xdr:sp>
              <xdr:sp macro="" textlink="">
                <xdr:nvSpPr>
                  <xdr:cNvPr id="28" name="テキスト ボックス 21">
                    <a:extLst>
                      <a:ext uri="{FF2B5EF4-FFF2-40B4-BE49-F238E27FC236}">
                        <a16:creationId xmlns:a16="http://schemas.microsoft.com/office/drawing/2014/main" id="{3A37B348-EB97-4D29-B28B-6D5FD3B54D20}"/>
                      </a:ext>
                    </a:extLst>
                  </xdr:cNvPr>
                  <xdr:cNvSpPr txBox="1"/>
                </xdr:nvSpPr>
                <xdr:spPr>
                  <a:xfrm>
                    <a:off x="11814550" y="3280411"/>
                    <a:ext cx="302457" cy="1007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隣県において口蹄疫発生</a:t>
                    </a:r>
                    <a:endParaRPr kumimoji="1" lang="en-US" altLang="ja-JP" sz="700" b="1">
                      <a:solidFill>
                        <a:schemeClr val="accent1"/>
                      </a:solidFill>
                    </a:endParaRPr>
                  </a:p>
                </xdr:txBody>
              </xdr:sp>
              <xdr:sp macro="" textlink="">
                <xdr:nvSpPr>
                  <xdr:cNvPr id="29" name="テキスト ボックス 21">
                    <a:extLst>
                      <a:ext uri="{FF2B5EF4-FFF2-40B4-BE49-F238E27FC236}">
                        <a16:creationId xmlns:a16="http://schemas.microsoft.com/office/drawing/2014/main" id="{91B879D9-DE44-4853-93B6-27B603DC8D13}"/>
                      </a:ext>
                    </a:extLst>
                  </xdr:cNvPr>
                  <xdr:cNvSpPr txBox="1"/>
                </xdr:nvSpPr>
                <xdr:spPr>
                  <a:xfrm>
                    <a:off x="12095498" y="3218906"/>
                    <a:ext cx="536700" cy="1679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九州新幹線全線開業</a:t>
                    </a:r>
                    <a:endParaRPr kumimoji="1" lang="en-US" altLang="ja-JP" sz="700" b="1">
                      <a:solidFill>
                        <a:schemeClr val="accent1"/>
                      </a:solidFill>
                    </a:endParaRPr>
                  </a:p>
                  <a:p>
                    <a:r>
                      <a:rPr kumimoji="1" lang="ja-JP" altLang="en-US" sz="700" b="1">
                        <a:solidFill>
                          <a:schemeClr val="accent1"/>
                        </a:solidFill>
                      </a:rPr>
                      <a:t>東日本大震災</a:t>
                    </a:r>
                    <a:endParaRPr kumimoji="1" lang="en-US" altLang="ja-JP" sz="700" b="1">
                      <a:solidFill>
                        <a:schemeClr val="accent1"/>
                      </a:solidFill>
                    </a:endParaRPr>
                  </a:p>
                  <a:p>
                    <a:r>
                      <a:rPr kumimoji="1" lang="ja-JP" altLang="en-US" sz="700" b="1">
                        <a:solidFill>
                          <a:schemeClr val="accent1"/>
                        </a:solidFill>
                      </a:rPr>
                      <a:t>ねんりんピック二〇一一（ふれ愛）開催開催</a:t>
                    </a:r>
                    <a:endParaRPr kumimoji="1" lang="en-US" altLang="ja-JP" sz="700" b="1">
                      <a:solidFill>
                        <a:schemeClr val="accent1"/>
                      </a:solidFill>
                    </a:endParaRPr>
                  </a:p>
                </xdr:txBody>
              </xdr:sp>
              <xdr:sp macro="" textlink="">
                <xdr:nvSpPr>
                  <xdr:cNvPr id="30" name="テキスト ボックス 21">
                    <a:extLst>
                      <a:ext uri="{FF2B5EF4-FFF2-40B4-BE49-F238E27FC236}">
                        <a16:creationId xmlns:a16="http://schemas.microsoft.com/office/drawing/2014/main" id="{A43400FD-8850-4EDA-9E9C-C6ED288504A6}"/>
                      </a:ext>
                    </a:extLst>
                  </xdr:cNvPr>
                  <xdr:cNvSpPr txBox="1"/>
                </xdr:nvSpPr>
                <xdr:spPr>
                  <a:xfrm>
                    <a:off x="12553579" y="3155520"/>
                    <a:ext cx="419578" cy="1088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熊本広域大水害</a:t>
                    </a:r>
                    <a:endParaRPr kumimoji="1" lang="en-US" altLang="ja-JP" sz="700" b="1">
                      <a:solidFill>
                        <a:schemeClr val="accent1"/>
                      </a:solidFill>
                    </a:endParaRPr>
                  </a:p>
                  <a:p>
                    <a:r>
                      <a:rPr kumimoji="1" lang="ja-JP" altLang="en-US" sz="700" b="1">
                        <a:solidFill>
                          <a:schemeClr val="accent1"/>
                        </a:solidFill>
                      </a:rPr>
                      <a:t>政令指定都市・熊本市誕生</a:t>
                    </a:r>
                    <a:endParaRPr kumimoji="1" lang="en-US" altLang="ja-JP" sz="700" b="1">
                      <a:solidFill>
                        <a:schemeClr val="accent1"/>
                      </a:solidFill>
                    </a:endParaRPr>
                  </a:p>
                </xdr:txBody>
              </xdr:sp>
              <xdr:sp macro="" textlink="">
                <xdr:nvSpPr>
                  <xdr:cNvPr id="31" name="テキスト ボックス 21">
                    <a:extLst>
                      <a:ext uri="{FF2B5EF4-FFF2-40B4-BE49-F238E27FC236}">
                        <a16:creationId xmlns:a16="http://schemas.microsoft.com/office/drawing/2014/main" id="{742360FE-CFC5-4B9A-95EC-CF06D010FEC2}"/>
                      </a:ext>
                    </a:extLst>
                  </xdr:cNvPr>
                  <xdr:cNvSpPr txBox="1"/>
                </xdr:nvSpPr>
                <xdr:spPr>
                  <a:xfrm>
                    <a:off x="12948883" y="3018077"/>
                    <a:ext cx="425112" cy="1968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第</a:t>
                    </a:r>
                    <a:r>
                      <a:rPr kumimoji="1" lang="en-US" altLang="ja-JP" sz="700" b="1">
                        <a:solidFill>
                          <a:schemeClr val="accent1"/>
                        </a:solidFill>
                      </a:rPr>
                      <a:t>33</a:t>
                    </a:r>
                    <a:r>
                      <a:rPr kumimoji="1" lang="ja-JP" altLang="en-US" sz="700" b="1">
                        <a:solidFill>
                          <a:schemeClr val="accent1"/>
                        </a:solidFill>
                      </a:rPr>
                      <a:t>回全国豊かな海づくり大会～くまもと～開催</a:t>
                    </a:r>
                    <a:endParaRPr kumimoji="1" lang="en-US" altLang="ja-JP" sz="700" b="1">
                      <a:solidFill>
                        <a:schemeClr val="accent1"/>
                      </a:solidFill>
                    </a:endParaRPr>
                  </a:p>
                  <a:p>
                    <a:r>
                      <a:rPr kumimoji="1" lang="ja-JP" altLang="en-US" sz="700" b="1">
                        <a:solidFill>
                          <a:schemeClr val="accent1"/>
                        </a:solidFill>
                      </a:rPr>
                      <a:t>阿蘇地域世界農業遺産認定</a:t>
                    </a:r>
                    <a:endParaRPr kumimoji="1" lang="en-US" altLang="ja-JP" sz="700" b="1">
                      <a:solidFill>
                        <a:schemeClr val="accent1"/>
                      </a:solidFill>
                    </a:endParaRPr>
                  </a:p>
                </xdr:txBody>
              </xdr:sp>
              <xdr:sp macro="" textlink="">
                <xdr:nvSpPr>
                  <xdr:cNvPr id="33" name="テキスト ボックス 21">
                    <a:extLst>
                      <a:ext uri="{FF2B5EF4-FFF2-40B4-BE49-F238E27FC236}">
                        <a16:creationId xmlns:a16="http://schemas.microsoft.com/office/drawing/2014/main" id="{A4C0F814-B2F4-4DBB-8687-AB351345DF8C}"/>
                      </a:ext>
                    </a:extLst>
                  </xdr:cNvPr>
                  <xdr:cNvSpPr txBox="1"/>
                </xdr:nvSpPr>
                <xdr:spPr>
                  <a:xfrm>
                    <a:off x="13705206" y="2975919"/>
                    <a:ext cx="536700" cy="1995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台湾・高雄／香港線就航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プレミアム付き旅行券「くまもっと楽しむ券」の発行</a:t>
                    </a:r>
                    <a:endParaRPr kumimoji="1" lang="en-US" altLang="ja-JP" sz="700" b="1">
                      <a:solidFill>
                        <a:schemeClr val="accent1"/>
                      </a:solidFill>
                    </a:endParaRPr>
                  </a:p>
                </xdr:txBody>
              </xdr:sp>
              <xdr:sp macro="" textlink="">
                <xdr:nvSpPr>
                  <xdr:cNvPr id="34" name="テキスト ボックス 21">
                    <a:extLst>
                      <a:ext uri="{FF2B5EF4-FFF2-40B4-BE49-F238E27FC236}">
                        <a16:creationId xmlns:a16="http://schemas.microsoft.com/office/drawing/2014/main" id="{78805547-9811-4953-8BBB-323B13D80062}"/>
                      </a:ext>
                    </a:extLst>
                  </xdr:cNvPr>
                  <xdr:cNvSpPr txBox="1"/>
                </xdr:nvSpPr>
                <xdr:spPr>
                  <a:xfrm>
                    <a:off x="14096736" y="2871839"/>
                    <a:ext cx="536700"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九州ふっこう割実施</a:t>
                    </a:r>
                    <a:endParaRPr kumimoji="1" lang="en-US" altLang="ja-JP" sz="700" b="1">
                      <a:solidFill>
                        <a:schemeClr val="accent1"/>
                      </a:solidFill>
                    </a:endParaRPr>
                  </a:p>
                  <a:p>
                    <a:r>
                      <a:rPr kumimoji="1" lang="ja-JP" altLang="en-US" sz="700" b="1">
                        <a:solidFill>
                          <a:schemeClr val="accent1"/>
                        </a:solidFill>
                      </a:rPr>
                      <a:t>熊本地震発生</a:t>
                    </a:r>
                    <a:endParaRPr kumimoji="1" lang="en-US" altLang="ja-JP" sz="700" b="1">
                      <a:solidFill>
                        <a:schemeClr val="accent1"/>
                      </a:solidFill>
                    </a:endParaRPr>
                  </a:p>
                </xdr:txBody>
              </xdr:sp>
              <xdr:sp macro="" textlink="">
                <xdr:nvSpPr>
                  <xdr:cNvPr id="35" name="テキスト ボックス 21">
                    <a:extLst>
                      <a:ext uri="{FF2B5EF4-FFF2-40B4-BE49-F238E27FC236}">
                        <a16:creationId xmlns:a16="http://schemas.microsoft.com/office/drawing/2014/main" id="{8485B913-646B-4CA6-A754-06A39C3AF81C}"/>
                      </a:ext>
                    </a:extLst>
                  </xdr:cNvPr>
                  <xdr:cNvSpPr txBox="1"/>
                </xdr:nvSpPr>
                <xdr:spPr>
                  <a:xfrm>
                    <a:off x="14496259" y="2788099"/>
                    <a:ext cx="536700" cy="102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阿蘇長陽大橋ルート開通</a:t>
                    </a:r>
                    <a:endParaRPr kumimoji="1" lang="en-US" altLang="ja-JP" sz="700" b="1">
                      <a:solidFill>
                        <a:schemeClr val="accent1"/>
                      </a:solidFill>
                    </a:endParaRPr>
                  </a:p>
                  <a:p>
                    <a:r>
                      <a:rPr kumimoji="1" lang="ja-JP" altLang="en-US" sz="700" b="1">
                        <a:solidFill>
                          <a:schemeClr val="accent1"/>
                        </a:solidFill>
                      </a:rPr>
                      <a:t>九州北部豪雨</a:t>
                    </a:r>
                    <a:endParaRPr kumimoji="1" lang="en-US" altLang="ja-JP" sz="700" b="1">
                      <a:solidFill>
                        <a:schemeClr val="accent1"/>
                      </a:solidFill>
                    </a:endParaRPr>
                  </a:p>
                  <a:p>
                    <a:r>
                      <a:rPr kumimoji="1" lang="ja-JP" altLang="en-US" sz="700" b="1">
                        <a:solidFill>
                          <a:schemeClr val="accent1"/>
                        </a:solidFill>
                      </a:rPr>
                      <a:t>九州自動車道完全復旧</a:t>
                    </a:r>
                    <a:endParaRPr kumimoji="1" lang="en-US" altLang="ja-JP" sz="700" b="1">
                      <a:solidFill>
                        <a:schemeClr val="accent1"/>
                      </a:solidFill>
                    </a:endParaRPr>
                  </a:p>
                </xdr:txBody>
              </xdr:sp>
              <xdr:sp macro="" textlink="">
                <xdr:nvSpPr>
                  <xdr:cNvPr id="36" name="テキスト ボックス 21">
                    <a:extLst>
                      <a:ext uri="{FF2B5EF4-FFF2-40B4-BE49-F238E27FC236}">
                        <a16:creationId xmlns:a16="http://schemas.microsoft.com/office/drawing/2014/main" id="{6E537B42-B54A-4620-8036-3C8ABB3CAA4F}"/>
                      </a:ext>
                    </a:extLst>
                  </xdr:cNvPr>
                  <xdr:cNvSpPr txBox="1"/>
                </xdr:nvSpPr>
                <xdr:spPr>
                  <a:xfrm>
                    <a:off x="14780586" y="2880254"/>
                    <a:ext cx="593123" cy="1343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rPr>
                      <a:t>三角大矢野道路（天城橋）開通</a:t>
                    </a:r>
                    <a:endParaRPr kumimoji="1" lang="en-US" altLang="ja-JP" sz="700" b="1">
                      <a:solidFill>
                        <a:schemeClr val="accent2"/>
                      </a:solidFill>
                    </a:endParaRPr>
                  </a:p>
                  <a:p>
                    <a:r>
                      <a:rPr kumimoji="1" lang="ja-JP" altLang="en-US" sz="700" b="1">
                        <a:solidFill>
                          <a:schemeClr val="accent2"/>
                        </a:solidFill>
                      </a:rPr>
                      <a:t>俵山トンネルルート桑鶴大橋復旧</a:t>
                    </a:r>
                    <a:endParaRPr kumimoji="1" lang="en-US" altLang="ja-JP" sz="700" b="1">
                      <a:solidFill>
                        <a:schemeClr val="accent2"/>
                      </a:solidFill>
                    </a:endParaRPr>
                  </a:p>
                </xdr:txBody>
              </xdr:sp>
              <xdr:sp macro="" textlink="">
                <xdr:nvSpPr>
                  <xdr:cNvPr id="32" name="テキスト ボックス 21">
                    <a:extLst>
                      <a:ext uri="{FF2B5EF4-FFF2-40B4-BE49-F238E27FC236}">
                        <a16:creationId xmlns:a16="http://schemas.microsoft.com/office/drawing/2014/main" id="{165D0913-6E9F-4A4F-BA5B-154738802408}"/>
                      </a:ext>
                    </a:extLst>
                  </xdr:cNvPr>
                  <xdr:cNvSpPr txBox="1"/>
                </xdr:nvSpPr>
                <xdr:spPr>
                  <a:xfrm>
                    <a:off x="13225332" y="3163678"/>
                    <a:ext cx="653821"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台湾・高雄定期チャーター便就航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2</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台風などによる夏の天候不良</a:t>
                    </a:r>
                    <a:endParaRPr kumimoji="1" lang="en-US" altLang="ja-JP" sz="700" b="1">
                      <a:solidFill>
                        <a:schemeClr val="accent1"/>
                      </a:solidFill>
                    </a:endParaRPr>
                  </a:p>
                  <a:p>
                    <a:r>
                      <a:rPr kumimoji="1" lang="ja-JP" altLang="en-US" sz="700" b="1">
                        <a:solidFill>
                          <a:schemeClr val="accent1"/>
                        </a:solidFill>
                      </a:rPr>
                      <a:t>県内で鳥インフルエンザ発生</a:t>
                    </a:r>
                    <a:endParaRPr kumimoji="1" lang="en-US" altLang="ja-JP" sz="700" b="1">
                      <a:solidFill>
                        <a:schemeClr val="accent1"/>
                      </a:solidFill>
                    </a:endParaRPr>
                  </a:p>
                </xdr:txBody>
              </xdr:sp>
            </xdr:grpSp>
          </xdr:grpSp>
          <xdr:sp macro="" textlink="">
            <xdr:nvSpPr>
              <xdr:cNvPr id="51" name="テキスト ボックス 50">
                <a:extLst>
                  <a:ext uri="{FF2B5EF4-FFF2-40B4-BE49-F238E27FC236}">
                    <a16:creationId xmlns:a16="http://schemas.microsoft.com/office/drawing/2014/main" id="{44C285F2-18CC-4414-99A7-B5BAA881612B}"/>
                  </a:ext>
                </a:extLst>
              </xdr:cNvPr>
              <xdr:cNvSpPr txBox="1"/>
            </xdr:nvSpPr>
            <xdr:spPr>
              <a:xfrm>
                <a:off x="15678151" y="6362214"/>
                <a:ext cx="97155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●「五感、ひびく、観動旅　</a:t>
                </a:r>
                <a:endParaRPr kumimoji="1" lang="en-US" altLang="ja-JP" sz="600" b="1"/>
              </a:p>
              <a:p>
                <a:r>
                  <a:rPr kumimoji="1" lang="ja-JP" altLang="en-US" sz="600" b="1"/>
                  <a:t>　もっと、もーっと！</a:t>
                </a:r>
                <a:endParaRPr kumimoji="1" lang="en-US" altLang="ja-JP" sz="600" b="1"/>
              </a:p>
              <a:p>
                <a:r>
                  <a:rPr kumimoji="1" lang="ja-JP" altLang="en-US" sz="600" b="1"/>
                  <a:t>　くまもっと。」　熊本</a:t>
                </a:r>
                <a:r>
                  <a:rPr kumimoji="1" lang="en-US" altLang="ja-JP" sz="600" b="1"/>
                  <a:t>DC</a:t>
                </a:r>
                <a:endParaRPr kumimoji="1" lang="ja-JP" altLang="en-US" sz="600" b="1"/>
              </a:p>
            </xdr:txBody>
          </xdr:sp>
        </xdr:grpSp>
        <xdr:sp macro="" textlink="">
          <xdr:nvSpPr>
            <xdr:cNvPr id="53" name="矢印: 五方向 52">
              <a:extLst>
                <a:ext uri="{FF2B5EF4-FFF2-40B4-BE49-F238E27FC236}">
                  <a16:creationId xmlns:a16="http://schemas.microsoft.com/office/drawing/2014/main" id="{DA2A410D-021B-4EA5-AE89-F672A83AC170}"/>
                </a:ext>
              </a:extLst>
            </xdr:cNvPr>
            <xdr:cNvSpPr/>
          </xdr:nvSpPr>
          <xdr:spPr>
            <a:xfrm>
              <a:off x="13813803" y="2047501"/>
              <a:ext cx="2042520" cy="285712"/>
            </a:xfrm>
            <a:prstGeom prst="homePlat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延べ入込客数（県集計、</a:t>
              </a:r>
              <a:r>
                <a:rPr kumimoji="1" lang="en-US" altLang="ja-JP" sz="900" b="1"/>
                <a:t>P36</a:t>
              </a:r>
              <a:r>
                <a:rPr kumimoji="1" lang="ja-JP" altLang="en-US" sz="900" b="1"/>
                <a:t>参照）</a:t>
              </a:r>
            </a:p>
          </xdr:txBody>
        </xdr:sp>
      </xdr:grpSp>
      <xdr:cxnSp macro="">
        <xdr:nvCxnSpPr>
          <xdr:cNvPr id="71" name="直線コネクタ 70">
            <a:extLst>
              <a:ext uri="{FF2B5EF4-FFF2-40B4-BE49-F238E27FC236}">
                <a16:creationId xmlns:a16="http://schemas.microsoft.com/office/drawing/2014/main" id="{54CF861B-7642-4E6F-A878-9A422CD5FFEF}"/>
              </a:ext>
            </a:extLst>
          </xdr:cNvPr>
          <xdr:cNvCxnSpPr/>
        </xdr:nvCxnSpPr>
        <xdr:spPr>
          <a:xfrm>
            <a:off x="13804241" y="2095501"/>
            <a:ext cx="0" cy="4618228"/>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42862</xdr:colOff>
      <xdr:row>0</xdr:row>
      <xdr:rowOff>54429</xdr:rowOff>
    </xdr:from>
    <xdr:to>
      <xdr:col>15</xdr:col>
      <xdr:colOff>114902</xdr:colOff>
      <xdr:row>48</xdr:row>
      <xdr:rowOff>149681</xdr:rowOff>
    </xdr:to>
    <xdr:pic>
      <xdr:nvPicPr>
        <xdr:cNvPr id="55" name="図 54">
          <a:extLst>
            <a:ext uri="{FF2B5EF4-FFF2-40B4-BE49-F238E27FC236}">
              <a16:creationId xmlns:a16="http://schemas.microsoft.com/office/drawing/2014/main" id="{B38C4923-505A-40A5-B45F-3E3C7D15A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16200000">
          <a:off x="-1458726" y="1909803"/>
          <a:ext cx="8735788" cy="5025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6B31C5C7-1446-44C4-879D-14307DBDD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533400</xdr:colOff>
      <xdr:row>31</xdr:row>
      <xdr:rowOff>142875</xdr:rowOff>
    </xdr:from>
    <xdr:to>
      <xdr:col>8</xdr:col>
      <xdr:colOff>298577</xdr:colOff>
      <xdr:row>45</xdr:row>
      <xdr:rowOff>129225</xdr:rowOff>
    </xdr:to>
    <xdr:grpSp>
      <xdr:nvGrpSpPr>
        <xdr:cNvPr id="3" name="グループ化 2">
          <a:extLst>
            <a:ext uri="{FF2B5EF4-FFF2-40B4-BE49-F238E27FC236}">
              <a16:creationId xmlns:a16="http://schemas.microsoft.com/office/drawing/2014/main" id="{4571CB1E-DB83-4001-82DA-474C9C3FBFBE}"/>
            </a:ext>
          </a:extLst>
        </xdr:cNvPr>
        <xdr:cNvGrpSpPr/>
      </xdr:nvGrpSpPr>
      <xdr:grpSpPr>
        <a:xfrm>
          <a:off x="2828925" y="5753100"/>
          <a:ext cx="2508377" cy="2520000"/>
          <a:chOff x="3710888" y="37125088"/>
          <a:chExt cx="2508377" cy="2520001"/>
        </a:xfrm>
        <a:solidFill>
          <a:schemeClr val="accent6">
            <a:lumMod val="75000"/>
          </a:schemeClr>
        </a:solidFill>
      </xdr:grpSpPr>
      <xdr:sp macro="" textlink="">
        <xdr:nvSpPr>
          <xdr:cNvPr id="4" name="楕円 3">
            <a:extLst>
              <a:ext uri="{FF2B5EF4-FFF2-40B4-BE49-F238E27FC236}">
                <a16:creationId xmlns:a16="http://schemas.microsoft.com/office/drawing/2014/main" id="{EBDE63E6-9E98-46AD-B5D7-74B3591F85AE}"/>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A34B13D6-367A-43FD-9F51-37697F5AC383}"/>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D122AD7D-4A40-49B1-9854-768976E47289}"/>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F37E3D6-82BD-4086-8AC9-DDDBA6C9866B}" type="TxLink">
              <a:rPr kumimoji="1" lang="en-US" altLang="en-US" sz="1600" b="1" i="0" u="none" strike="noStrike">
                <a:solidFill>
                  <a:schemeClr val="bg1"/>
                </a:solidFill>
                <a:latin typeface="+mn-ea"/>
                <a:ea typeface="+mn-ea"/>
              </a:rPr>
              <a:pPr algn="ctr"/>
              <a:t>763.3 万人</a:t>
            </a:fld>
            <a:endParaRPr kumimoji="1" lang="en-US" altLang="en-US" sz="32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467B4D62-B1C9-45DA-BDE5-EC31921D42BE}"/>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E33E637-B3F0-4C37-9A1D-7529793C24B0}" type="TxLink">
              <a:rPr kumimoji="1" lang="en-US" altLang="en-US" sz="1800" b="1" i="0" u="none" strike="noStrike">
                <a:solidFill>
                  <a:schemeClr val="bg1"/>
                </a:solidFill>
                <a:latin typeface="+mn-ea"/>
                <a:ea typeface="+mn-ea"/>
              </a:rPr>
              <a:pPr algn="ctr"/>
              <a:t>59,592.2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79A67D75-F23F-453E-BADF-7E50D8C5ADED}"/>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4BBE2389-E242-4B5F-869E-5186CC9B8EAA}"/>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2BDA04C4-6B86-433A-BF73-65C1B02C7A41}"/>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093A058-E10B-4A38-8FF8-417993805F6C}" type="TxLink">
              <a:rPr kumimoji="1" lang="ja-JP" altLang="en-US" sz="1600" b="1" i="0" u="none" strike="noStrike">
                <a:solidFill>
                  <a:schemeClr val="bg1"/>
                </a:solidFill>
                <a:latin typeface="+mn-ea"/>
                <a:ea typeface="+mn-ea"/>
              </a:rPr>
              <a:pPr algn="ctr"/>
              <a:t>第 24 位</a:t>
            </a:fld>
            <a:endParaRPr kumimoji="1" lang="ja-JP" altLang="en-US" sz="3200" b="1" u="none">
              <a:solidFill>
                <a:schemeClr val="bg1"/>
              </a:solidFill>
              <a:latin typeface="+mn-ea"/>
              <a:ea typeface="+mn-ea"/>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1A78AB1C-3097-484F-8558-47FC2716F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E684C1DD-9185-42A3-BF7B-D1BAE8CA5BAC}"/>
            </a:ext>
          </a:extLst>
        </xdr:cNvPr>
        <xdr:cNvGrpSpPr/>
      </xdr:nvGrpSpPr>
      <xdr:grpSpPr>
        <a:xfrm>
          <a:off x="2800350" y="5753100"/>
          <a:ext cx="2508377" cy="2520000"/>
          <a:chOff x="3710888" y="37125088"/>
          <a:chExt cx="2508377" cy="2520001"/>
        </a:xfrm>
        <a:solidFill>
          <a:schemeClr val="accent5">
            <a:lumMod val="75000"/>
          </a:schemeClr>
        </a:solidFill>
      </xdr:grpSpPr>
      <xdr:sp macro="" textlink="">
        <xdr:nvSpPr>
          <xdr:cNvPr id="4" name="楕円 3">
            <a:extLst>
              <a:ext uri="{FF2B5EF4-FFF2-40B4-BE49-F238E27FC236}">
                <a16:creationId xmlns:a16="http://schemas.microsoft.com/office/drawing/2014/main" id="{498C26E6-A1C6-4DC9-A237-214F10EFA405}"/>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D443BE1B-817F-44B3-83CE-55B57847BFBA}"/>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538B0EF7-AF06-4285-9F45-0150A576FBF8}"/>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F66CABCC-AC65-41FA-8A6D-32210F01D074}" type="TxLink">
              <a:rPr kumimoji="1" lang="en-US" altLang="en-US" sz="1600" b="1" i="0" u="none" strike="noStrike">
                <a:solidFill>
                  <a:schemeClr val="bg1"/>
                </a:solidFill>
                <a:latin typeface="BIZ UDP明朝 Medium"/>
                <a:ea typeface="BIZ UDP明朝 Medium"/>
              </a:rPr>
              <a:pPr algn="ctr"/>
              <a:t>669.8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45512A20-33EE-49D2-87A7-273E554E5C64}"/>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4C6B23B-4CBC-4E4D-AE9E-87794DC1DB84}" type="TxLink">
              <a:rPr kumimoji="1" lang="en-US" altLang="en-US" sz="1800" b="1" i="0" u="none" strike="noStrike">
                <a:solidFill>
                  <a:schemeClr val="bg1"/>
                </a:solidFill>
                <a:latin typeface="BIZ UDP明朝 Medium"/>
                <a:ea typeface="BIZ UDP明朝 Medium"/>
              </a:rPr>
              <a:pPr algn="ctr"/>
              <a:t>48,026.5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8336954F-9A7C-451F-999B-7ECB27B820A9}"/>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1F9F856C-4D21-452E-A750-BC7F2C61D0FB}"/>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E91376EA-E29B-4303-944D-B1E61BB4405B}"/>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E950B60E-DEAC-4ED9-ABC6-D02FFD68AD86}" type="TxLink">
              <a:rPr kumimoji="1" lang="ja-JP" altLang="en-US" sz="1600" b="1" i="0" u="none" strike="noStrike">
                <a:solidFill>
                  <a:schemeClr val="bg1"/>
                </a:solidFill>
                <a:latin typeface="BIZ UDP明朝 Medium"/>
                <a:ea typeface="BIZ UDP明朝 Medium"/>
              </a:rPr>
              <a:pPr algn="ctr"/>
              <a:t>第 23 位</a:t>
            </a:fld>
            <a:endParaRPr kumimoji="1" lang="ja-JP" altLang="en-US" sz="5400" b="1" u="none">
              <a:solidFill>
                <a:schemeClr val="bg1"/>
              </a:solidFill>
              <a:latin typeface="+mn-ea"/>
              <a:ea typeface="+mn-ea"/>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FB481439-54FE-4CFF-8D77-0DCB14B66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14AE015E-883A-40ED-B598-7068F784987A}"/>
            </a:ext>
          </a:extLst>
        </xdr:cNvPr>
        <xdr:cNvGrpSpPr/>
      </xdr:nvGrpSpPr>
      <xdr:grpSpPr>
        <a:xfrm>
          <a:off x="2790825" y="5700993"/>
          <a:ext cx="2499412" cy="2496467"/>
          <a:chOff x="3710888" y="37125088"/>
          <a:chExt cx="2508377" cy="2520001"/>
        </a:xfrm>
        <a:solidFill>
          <a:schemeClr val="accent2">
            <a:lumMod val="75000"/>
          </a:schemeClr>
        </a:solidFill>
      </xdr:grpSpPr>
      <xdr:sp macro="" textlink="">
        <xdr:nvSpPr>
          <xdr:cNvPr id="4" name="楕円 3">
            <a:extLst>
              <a:ext uri="{FF2B5EF4-FFF2-40B4-BE49-F238E27FC236}">
                <a16:creationId xmlns:a16="http://schemas.microsoft.com/office/drawing/2014/main" id="{8CD9C922-7BC8-47A3-9E2A-A462199AFBAC}"/>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78D01258-869B-48C3-AAA6-3E63D790B1C8}"/>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1DAB86A5-DD59-41BD-9718-5DF3936BBBA1}"/>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A58B77C-09CB-491C-B132-2D6F0C568F39}" type="TxLink">
              <a:rPr kumimoji="1" lang="en-US" altLang="en-US" sz="1600" b="1" i="0" u="none" strike="noStrike">
                <a:solidFill>
                  <a:schemeClr val="bg1"/>
                </a:solidFill>
                <a:latin typeface="BIZ UDP明朝 Medium"/>
                <a:ea typeface="BIZ UDP明朝 Medium"/>
              </a:rPr>
              <a:pPr algn="ctr"/>
              <a:t>93.5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000157E9-CCEA-4BAA-B1F8-12127844EA23}"/>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30482BD-9F4A-433B-8E92-8E00D3C3279A}" type="TxLink">
              <a:rPr kumimoji="1" lang="en-US" altLang="en-US" sz="1800" b="1" i="0" u="none" strike="noStrike">
                <a:solidFill>
                  <a:schemeClr val="bg1"/>
                </a:solidFill>
                <a:latin typeface="BIZ UDP明朝 Medium"/>
                <a:ea typeface="BIZ UDP明朝 Medium"/>
              </a:rPr>
              <a:pPr algn="ctr"/>
              <a:t>11,565.6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882D0404-1D26-409C-9EE9-49D89EB4A140}"/>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645014D4-AEDB-49A1-9E08-F633679204D0}"/>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1750F835-615C-4CBE-BFFA-0A624370ACAF}"/>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2598F946-F21B-481C-8ADA-2CE3A1485D2E}" type="TxLink">
              <a:rPr kumimoji="1" lang="ja-JP" altLang="en-US" sz="1600" b="1" i="0" u="none" strike="noStrike">
                <a:solidFill>
                  <a:schemeClr val="bg1"/>
                </a:solidFill>
                <a:latin typeface="BIZ UDP明朝 Medium"/>
                <a:ea typeface="BIZ UDP明朝 Medium"/>
              </a:rPr>
              <a:pPr algn="ctr"/>
              <a:t>第 18 位</a:t>
            </a:fld>
            <a:endParaRPr kumimoji="1" lang="ja-JP" altLang="en-US" sz="5400" b="1" u="none">
              <a:solidFill>
                <a:schemeClr val="bg1"/>
              </a:solidFill>
              <a:latin typeface="+mn-ea"/>
              <a:ea typeface="+mn-ea"/>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90714</xdr:colOff>
      <xdr:row>3</xdr:row>
      <xdr:rowOff>107043</xdr:rowOff>
    </xdr:from>
    <xdr:to>
      <xdr:col>9</xdr:col>
      <xdr:colOff>90714</xdr:colOff>
      <xdr:row>46</xdr:row>
      <xdr:rowOff>136072</xdr:rowOff>
    </xdr:to>
    <xdr:graphicFrame macro="">
      <xdr:nvGraphicFramePr>
        <xdr:cNvPr id="2" name="グラフ 1">
          <a:extLst>
            <a:ext uri="{FF2B5EF4-FFF2-40B4-BE49-F238E27FC236}">
              <a16:creationId xmlns:a16="http://schemas.microsoft.com/office/drawing/2014/main" id="{5EB13C2A-F910-4E20-A171-1DD97FCC4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298218</xdr:colOff>
      <xdr:row>49</xdr:row>
      <xdr:rowOff>12118</xdr:rowOff>
    </xdr:from>
    <xdr:to>
      <xdr:col>3</xdr:col>
      <xdr:colOff>298218</xdr:colOff>
      <xdr:row>50</xdr:row>
      <xdr:rowOff>22836</xdr:rowOff>
    </xdr:to>
    <xdr:sp macro="" textlink="">
      <xdr:nvSpPr>
        <xdr:cNvPr id="3" name="正方形/長方形 2">
          <a:extLst>
            <a:ext uri="{FF2B5EF4-FFF2-40B4-BE49-F238E27FC236}">
              <a16:creationId xmlns:a16="http://schemas.microsoft.com/office/drawing/2014/main" id="{8B3EDDB4-FA6F-4023-8F65-5CCD960829DC}"/>
            </a:ext>
          </a:extLst>
        </xdr:cNvPr>
        <xdr:cNvSpPr/>
      </xdr:nvSpPr>
      <xdr:spPr>
        <a:xfrm>
          <a:off x="1220348" y="8670205"/>
          <a:ext cx="684696" cy="154283"/>
        </a:xfrm>
        <a:prstGeom prst="rect">
          <a:avLst/>
        </a:prstGeom>
        <a:pattFill prst="pct20">
          <a:fgClr>
            <a:schemeClr val="accent2"/>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中国</a:t>
          </a:r>
        </a:p>
      </xdr:txBody>
    </xdr:sp>
    <xdr:clientData/>
  </xdr:twoCellAnchor>
  <xdr:twoCellAnchor>
    <xdr:from>
      <xdr:col>1</xdr:col>
      <xdr:colOff>293368</xdr:colOff>
      <xdr:row>49</xdr:row>
      <xdr:rowOff>12118</xdr:rowOff>
    </xdr:from>
    <xdr:to>
      <xdr:col>2</xdr:col>
      <xdr:colOff>293368</xdr:colOff>
      <xdr:row>50</xdr:row>
      <xdr:rowOff>22836</xdr:rowOff>
    </xdr:to>
    <xdr:sp macro="" textlink="">
      <xdr:nvSpPr>
        <xdr:cNvPr id="5" name="正方形/長方形 4">
          <a:extLst>
            <a:ext uri="{FF2B5EF4-FFF2-40B4-BE49-F238E27FC236}">
              <a16:creationId xmlns:a16="http://schemas.microsoft.com/office/drawing/2014/main" id="{500A643C-133D-4E70-9D1B-52C56D076DFC}"/>
            </a:ext>
          </a:extLst>
        </xdr:cNvPr>
        <xdr:cNvSpPr/>
      </xdr:nvSpPr>
      <xdr:spPr>
        <a:xfrm>
          <a:off x="530803" y="8670205"/>
          <a:ext cx="684695" cy="154283"/>
        </a:xfrm>
        <a:prstGeom prst="rect">
          <a:avLst/>
        </a:prstGeom>
        <a:pattFill prst="pct10">
          <a:fgClr>
            <a:schemeClr val="accent1"/>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0">
              <a:solidFill>
                <a:sysClr val="windowText" lastClr="000000"/>
              </a:solidFill>
              <a:effectLst>
                <a:glow rad="101600">
                  <a:schemeClr val="bg1"/>
                </a:glow>
              </a:effectLst>
              <a:latin typeface="+mj-ea"/>
              <a:ea typeface="+mj-ea"/>
            </a:rPr>
            <a:t>韓国</a:t>
          </a:r>
        </a:p>
      </xdr:txBody>
    </xdr:sp>
    <xdr:clientData/>
  </xdr:twoCellAnchor>
  <xdr:twoCellAnchor>
    <xdr:from>
      <xdr:col>3</xdr:col>
      <xdr:colOff>303068</xdr:colOff>
      <xdr:row>49</xdr:row>
      <xdr:rowOff>12118</xdr:rowOff>
    </xdr:from>
    <xdr:to>
      <xdr:col>4</xdr:col>
      <xdr:colOff>303067</xdr:colOff>
      <xdr:row>50</xdr:row>
      <xdr:rowOff>22836</xdr:rowOff>
    </xdr:to>
    <xdr:sp macro="" textlink="">
      <xdr:nvSpPr>
        <xdr:cNvPr id="6" name="正方形/長方形 5">
          <a:extLst>
            <a:ext uri="{FF2B5EF4-FFF2-40B4-BE49-F238E27FC236}">
              <a16:creationId xmlns:a16="http://schemas.microsoft.com/office/drawing/2014/main" id="{ECC449DC-702F-441E-AF20-C0712F9340D3}"/>
            </a:ext>
          </a:extLst>
        </xdr:cNvPr>
        <xdr:cNvSpPr/>
      </xdr:nvSpPr>
      <xdr:spPr>
        <a:xfrm>
          <a:off x="1909894" y="8670205"/>
          <a:ext cx="684695" cy="154283"/>
        </a:xfrm>
        <a:prstGeom prst="rect">
          <a:avLst/>
        </a:prstGeom>
        <a:pattFill prst="ltHorz">
          <a:fgClr>
            <a:schemeClr val="accent6">
              <a:lumMod val="60000"/>
              <a:lumOff val="40000"/>
            </a:schemeClr>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台湾</a:t>
          </a:r>
        </a:p>
      </xdr:txBody>
    </xdr:sp>
    <xdr:clientData/>
  </xdr:twoCellAnchor>
  <xdr:twoCellAnchor>
    <xdr:from>
      <xdr:col>4</xdr:col>
      <xdr:colOff>307917</xdr:colOff>
      <xdr:row>49</xdr:row>
      <xdr:rowOff>12118</xdr:rowOff>
    </xdr:from>
    <xdr:to>
      <xdr:col>5</xdr:col>
      <xdr:colOff>307917</xdr:colOff>
      <xdr:row>50</xdr:row>
      <xdr:rowOff>22836</xdr:rowOff>
    </xdr:to>
    <xdr:sp macro="" textlink="">
      <xdr:nvSpPr>
        <xdr:cNvPr id="7" name="正方形/長方形 6">
          <a:extLst>
            <a:ext uri="{FF2B5EF4-FFF2-40B4-BE49-F238E27FC236}">
              <a16:creationId xmlns:a16="http://schemas.microsoft.com/office/drawing/2014/main" id="{14A7FF29-CEE6-4D35-869B-26D3E753CC79}"/>
            </a:ext>
          </a:extLst>
        </xdr:cNvPr>
        <xdr:cNvSpPr/>
      </xdr:nvSpPr>
      <xdr:spPr>
        <a:xfrm>
          <a:off x="2599439" y="8670205"/>
          <a:ext cx="684695" cy="154283"/>
        </a:xfrm>
        <a:prstGeom prst="rect">
          <a:avLst/>
        </a:prstGeom>
        <a:pattFill prst="dkVert">
          <a:fgClr>
            <a:schemeClr val="accent5">
              <a:lumMod val="60000"/>
              <a:lumOff val="40000"/>
            </a:schemeClr>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香港</a:t>
          </a:r>
        </a:p>
      </xdr:txBody>
    </xdr:sp>
    <xdr:clientData/>
  </xdr:twoCellAnchor>
  <xdr:twoCellAnchor>
    <xdr:from>
      <xdr:col>5</xdr:col>
      <xdr:colOff>312768</xdr:colOff>
      <xdr:row>49</xdr:row>
      <xdr:rowOff>12118</xdr:rowOff>
    </xdr:from>
    <xdr:to>
      <xdr:col>6</xdr:col>
      <xdr:colOff>312768</xdr:colOff>
      <xdr:row>50</xdr:row>
      <xdr:rowOff>22836</xdr:rowOff>
    </xdr:to>
    <xdr:sp macro="" textlink="">
      <xdr:nvSpPr>
        <xdr:cNvPr id="8" name="正方形/長方形 7">
          <a:extLst>
            <a:ext uri="{FF2B5EF4-FFF2-40B4-BE49-F238E27FC236}">
              <a16:creationId xmlns:a16="http://schemas.microsoft.com/office/drawing/2014/main" id="{95474798-204F-4662-86E0-6C466FA647AA}"/>
            </a:ext>
          </a:extLst>
        </xdr:cNvPr>
        <xdr:cNvSpPr/>
      </xdr:nvSpPr>
      <xdr:spPr>
        <a:xfrm>
          <a:off x="3288985" y="8670205"/>
          <a:ext cx="684696" cy="154283"/>
        </a:xfrm>
        <a:prstGeom prst="rect">
          <a:avLst/>
        </a:prstGeom>
        <a:pattFill prst="pct60">
          <a:fgClr>
            <a:schemeClr val="bg1"/>
          </a:fgClr>
          <a:bgClr>
            <a:schemeClr val="accent4"/>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アメリカ</a:t>
          </a:r>
        </a:p>
      </xdr:txBody>
    </xdr:sp>
    <xdr:clientData/>
  </xdr:twoCellAnchor>
  <xdr:twoCellAnchor>
    <xdr:from>
      <xdr:col>2</xdr:col>
      <xdr:colOff>296167</xdr:colOff>
      <xdr:row>50</xdr:row>
      <xdr:rowOff>21583</xdr:rowOff>
    </xdr:from>
    <xdr:to>
      <xdr:col>3</xdr:col>
      <xdr:colOff>296167</xdr:colOff>
      <xdr:row>51</xdr:row>
      <xdr:rowOff>32301</xdr:rowOff>
    </xdr:to>
    <xdr:sp macro="" textlink="">
      <xdr:nvSpPr>
        <xdr:cNvPr id="14" name="正方形/長方形 13">
          <a:extLst>
            <a:ext uri="{FF2B5EF4-FFF2-40B4-BE49-F238E27FC236}">
              <a16:creationId xmlns:a16="http://schemas.microsoft.com/office/drawing/2014/main" id="{41DAE7BF-066E-4840-BC38-CCD2D7E1B3F8}"/>
            </a:ext>
          </a:extLst>
        </xdr:cNvPr>
        <xdr:cNvSpPr/>
      </xdr:nvSpPr>
      <xdr:spPr>
        <a:xfrm>
          <a:off x="1218297" y="8823235"/>
          <a:ext cx="684696" cy="154283"/>
        </a:xfrm>
        <a:prstGeom prst="rect">
          <a:avLst/>
        </a:prstGeom>
        <a:pattFill prst="smCheck">
          <a:fgClr>
            <a:schemeClr val="accent2"/>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インドネシア</a:t>
          </a:r>
        </a:p>
      </xdr:txBody>
    </xdr:sp>
    <xdr:clientData/>
  </xdr:twoCellAnchor>
  <xdr:twoCellAnchor>
    <xdr:from>
      <xdr:col>1</xdr:col>
      <xdr:colOff>291317</xdr:colOff>
      <xdr:row>50</xdr:row>
      <xdr:rowOff>21583</xdr:rowOff>
    </xdr:from>
    <xdr:to>
      <xdr:col>2</xdr:col>
      <xdr:colOff>291317</xdr:colOff>
      <xdr:row>51</xdr:row>
      <xdr:rowOff>32301</xdr:rowOff>
    </xdr:to>
    <xdr:sp macro="" textlink="">
      <xdr:nvSpPr>
        <xdr:cNvPr id="15" name="正方形/長方形 14">
          <a:extLst>
            <a:ext uri="{FF2B5EF4-FFF2-40B4-BE49-F238E27FC236}">
              <a16:creationId xmlns:a16="http://schemas.microsoft.com/office/drawing/2014/main" id="{6DF4AA73-C134-4D94-A93D-0BF8650B4350}"/>
            </a:ext>
          </a:extLst>
        </xdr:cNvPr>
        <xdr:cNvSpPr/>
      </xdr:nvSpPr>
      <xdr:spPr>
        <a:xfrm>
          <a:off x="528752" y="8823235"/>
          <a:ext cx="684695" cy="154283"/>
        </a:xfrm>
        <a:prstGeom prst="rect">
          <a:avLst/>
        </a:prstGeom>
        <a:pattFill prst="pct80">
          <a:fgClr>
            <a:schemeClr val="accent1"/>
          </a:fgClr>
          <a:bgClr>
            <a:schemeClr val="bg1"/>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0">
              <a:solidFill>
                <a:schemeClr val="bg1"/>
              </a:solidFill>
              <a:effectLst>
                <a:glow rad="88900">
                  <a:schemeClr val="tx1">
                    <a:lumMod val="75000"/>
                    <a:lumOff val="25000"/>
                  </a:schemeClr>
                </a:glow>
              </a:effectLst>
              <a:latin typeface="+mj-ea"/>
              <a:ea typeface="+mj-ea"/>
            </a:rPr>
            <a:t>欧州</a:t>
          </a:r>
        </a:p>
      </xdr:txBody>
    </xdr:sp>
    <xdr:clientData/>
  </xdr:twoCellAnchor>
  <xdr:twoCellAnchor>
    <xdr:from>
      <xdr:col>3</xdr:col>
      <xdr:colOff>301017</xdr:colOff>
      <xdr:row>50</xdr:row>
      <xdr:rowOff>21583</xdr:rowOff>
    </xdr:from>
    <xdr:to>
      <xdr:col>4</xdr:col>
      <xdr:colOff>301016</xdr:colOff>
      <xdr:row>51</xdr:row>
      <xdr:rowOff>32301</xdr:rowOff>
    </xdr:to>
    <xdr:sp macro="" textlink="">
      <xdr:nvSpPr>
        <xdr:cNvPr id="16" name="正方形/長方形 15">
          <a:extLst>
            <a:ext uri="{FF2B5EF4-FFF2-40B4-BE49-F238E27FC236}">
              <a16:creationId xmlns:a16="http://schemas.microsoft.com/office/drawing/2014/main" id="{300BAA97-B7C2-4ECB-9325-40BA80851EBF}"/>
            </a:ext>
          </a:extLst>
        </xdr:cNvPr>
        <xdr:cNvSpPr/>
      </xdr:nvSpPr>
      <xdr:spPr>
        <a:xfrm>
          <a:off x="1907843" y="8823235"/>
          <a:ext cx="684695" cy="154283"/>
        </a:xfrm>
        <a:prstGeom prst="rect">
          <a:avLst/>
        </a:prstGeom>
        <a:pattFill prst="wdDnDiag">
          <a:fgClr>
            <a:schemeClr val="bg1"/>
          </a:fgClr>
          <a:bgClr>
            <a:schemeClr val="accent6">
              <a:lumMod val="60000"/>
              <a:lumOff val="40000"/>
            </a:schemeClr>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b="1">
              <a:solidFill>
                <a:sysClr val="windowText" lastClr="000000"/>
              </a:solidFill>
              <a:effectLst>
                <a:glow rad="101600">
                  <a:schemeClr val="bg1"/>
                </a:glow>
              </a:effectLst>
              <a:latin typeface="+mj-ea"/>
              <a:ea typeface="+mj-ea"/>
            </a:rPr>
            <a:t>シンガポール</a:t>
          </a:r>
        </a:p>
      </xdr:txBody>
    </xdr:sp>
    <xdr:clientData/>
  </xdr:twoCellAnchor>
  <xdr:twoCellAnchor>
    <xdr:from>
      <xdr:col>4</xdr:col>
      <xdr:colOff>305866</xdr:colOff>
      <xdr:row>50</xdr:row>
      <xdr:rowOff>21583</xdr:rowOff>
    </xdr:from>
    <xdr:to>
      <xdr:col>5</xdr:col>
      <xdr:colOff>305866</xdr:colOff>
      <xdr:row>51</xdr:row>
      <xdr:rowOff>32301</xdr:rowOff>
    </xdr:to>
    <xdr:sp macro="" textlink="">
      <xdr:nvSpPr>
        <xdr:cNvPr id="17" name="正方形/長方形 16">
          <a:extLst>
            <a:ext uri="{FF2B5EF4-FFF2-40B4-BE49-F238E27FC236}">
              <a16:creationId xmlns:a16="http://schemas.microsoft.com/office/drawing/2014/main" id="{8CC31FC9-681B-462B-A448-E3CFC4EE238A}"/>
            </a:ext>
          </a:extLst>
        </xdr:cNvPr>
        <xdr:cNvSpPr/>
      </xdr:nvSpPr>
      <xdr:spPr>
        <a:xfrm>
          <a:off x="2597388" y="8823235"/>
          <a:ext cx="684695" cy="154283"/>
        </a:xfrm>
        <a:prstGeom prst="rect">
          <a:avLst/>
        </a:prstGeom>
        <a:pattFill prst="dashHorz">
          <a:fgClr>
            <a:schemeClr val="bg1"/>
          </a:fgClr>
          <a:bgClr>
            <a:schemeClr val="accent5">
              <a:lumMod val="60000"/>
              <a:lumOff val="40000"/>
            </a:schemeClr>
          </a:bgClr>
        </a:patt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effectLst>
                <a:glow rad="101600">
                  <a:schemeClr val="bg1"/>
                </a:glow>
              </a:effectLst>
              <a:latin typeface="+mj-ea"/>
              <a:ea typeface="+mj-ea"/>
            </a:rPr>
            <a:t>マレーシア</a:t>
          </a:r>
        </a:p>
      </xdr:txBody>
    </xdr:sp>
    <xdr:clientData/>
  </xdr:twoCellAnchor>
  <xdr:twoCellAnchor>
    <xdr:from>
      <xdr:col>5</xdr:col>
      <xdr:colOff>310717</xdr:colOff>
      <xdr:row>50</xdr:row>
      <xdr:rowOff>21583</xdr:rowOff>
    </xdr:from>
    <xdr:to>
      <xdr:col>6</xdr:col>
      <xdr:colOff>310717</xdr:colOff>
      <xdr:row>51</xdr:row>
      <xdr:rowOff>32301</xdr:rowOff>
    </xdr:to>
    <xdr:sp macro="" textlink="">
      <xdr:nvSpPr>
        <xdr:cNvPr id="18" name="正方形/長方形 17">
          <a:extLst>
            <a:ext uri="{FF2B5EF4-FFF2-40B4-BE49-F238E27FC236}">
              <a16:creationId xmlns:a16="http://schemas.microsoft.com/office/drawing/2014/main" id="{27D49507-EA9F-4D2F-B518-DBD3654987DA}"/>
            </a:ext>
          </a:extLst>
        </xdr:cNvPr>
        <xdr:cNvSpPr/>
      </xdr:nvSpPr>
      <xdr:spPr>
        <a:xfrm>
          <a:off x="3286934" y="8823235"/>
          <a:ext cx="684696" cy="154283"/>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ysClr val="windowText" lastClr="000000"/>
              </a:solidFill>
              <a:latin typeface="+mj-ea"/>
              <a:ea typeface="+mj-ea"/>
            </a:rPr>
            <a:t>その他</a:t>
          </a:r>
        </a:p>
      </xdr:txBody>
    </xdr:sp>
    <xdr:clientData/>
  </xdr:twoCellAnchor>
  <xdr:twoCellAnchor>
    <xdr:from>
      <xdr:col>14</xdr:col>
      <xdr:colOff>13138</xdr:colOff>
      <xdr:row>54</xdr:row>
      <xdr:rowOff>78828</xdr:rowOff>
    </xdr:from>
    <xdr:to>
      <xdr:col>20</xdr:col>
      <xdr:colOff>328448</xdr:colOff>
      <xdr:row>97</xdr:row>
      <xdr:rowOff>107857</xdr:rowOff>
    </xdr:to>
    <xdr:graphicFrame macro="">
      <xdr:nvGraphicFramePr>
        <xdr:cNvPr id="13" name="グラフ 12">
          <a:extLst>
            <a:ext uri="{FF2B5EF4-FFF2-40B4-BE49-F238E27FC236}">
              <a16:creationId xmlns:a16="http://schemas.microsoft.com/office/drawing/2014/main" id="{A806B98D-98FA-4772-9F0F-CA44427C0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333374</xdr:colOff>
      <xdr:row>16</xdr:row>
      <xdr:rowOff>19049</xdr:rowOff>
    </xdr:from>
    <xdr:to>
      <xdr:col>8</xdr:col>
      <xdr:colOff>474299</xdr:colOff>
      <xdr:row>39</xdr:row>
      <xdr:rowOff>114300</xdr:rowOff>
    </xdr:to>
    <xdr:sp macro="" textlink="">
      <xdr:nvSpPr>
        <xdr:cNvPr id="2" name="正方形/長方形 1">
          <a:extLst>
            <a:ext uri="{FF2B5EF4-FFF2-40B4-BE49-F238E27FC236}">
              <a16:creationId xmlns:a16="http://schemas.microsoft.com/office/drawing/2014/main" id="{B7A7C911-C589-4333-BEC8-5EC831CCE0F1}"/>
            </a:ext>
          </a:extLst>
        </xdr:cNvPr>
        <xdr:cNvSpPr/>
      </xdr:nvSpPr>
      <xdr:spPr>
        <a:xfrm>
          <a:off x="571499" y="3409949"/>
          <a:ext cx="4979625" cy="4324351"/>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152400</xdr:colOff>
      <xdr:row>38</xdr:row>
      <xdr:rowOff>22225</xdr:rowOff>
    </xdr:from>
    <xdr:to>
      <xdr:col>25</xdr:col>
      <xdr:colOff>104775</xdr:colOff>
      <xdr:row>47</xdr:row>
      <xdr:rowOff>28575</xdr:rowOff>
    </xdr:to>
    <xdr:sp macro="" textlink="">
      <xdr:nvSpPr>
        <xdr:cNvPr id="2" name="テキスト ボックス 1">
          <a:extLst>
            <a:ext uri="{FF2B5EF4-FFF2-40B4-BE49-F238E27FC236}">
              <a16:creationId xmlns:a16="http://schemas.microsoft.com/office/drawing/2014/main" id="{41C7F227-1853-4BEB-89A8-4F9622868EFC}"/>
            </a:ext>
          </a:extLst>
        </xdr:cNvPr>
        <xdr:cNvSpPr txBox="1"/>
      </xdr:nvSpPr>
      <xdr:spPr>
        <a:xfrm>
          <a:off x="6096000" y="7318375"/>
          <a:ext cx="5657850" cy="1720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0" i="0" u="none" strike="noStrike">
              <a:solidFill>
                <a:schemeClr val="dk1"/>
              </a:solidFill>
              <a:effectLst/>
              <a:latin typeface="+mn-lt"/>
              <a:ea typeface="+mn-ea"/>
              <a:cs typeface="+mn-cs"/>
            </a:rPr>
            <a:t>〈 </a:t>
          </a:r>
          <a:r>
            <a:rPr lang="ja-JP" altLang="en-US" sz="800" b="0" i="0" u="none" strike="noStrike">
              <a:solidFill>
                <a:schemeClr val="dk1"/>
              </a:solidFill>
              <a:effectLst/>
              <a:latin typeface="+mn-lt"/>
              <a:ea typeface="+mn-ea"/>
              <a:cs typeface="+mn-cs"/>
            </a:rPr>
            <a:t>用語説明 </a:t>
          </a:r>
          <a:r>
            <a:rPr lang="en-US" altLang="ja-JP" sz="800" b="0" i="0" u="none" strike="noStrike">
              <a:solidFill>
                <a:schemeClr val="dk1"/>
              </a:solidFill>
              <a:effectLst/>
              <a:latin typeface="+mn-lt"/>
              <a:ea typeface="+mn-ea"/>
              <a:cs typeface="+mn-cs"/>
            </a:rPr>
            <a:t>〉</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＊延べ宿泊客数</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　　宿泊施設に宿泊した延べ宿泊客数。観光庁「宿泊旅行統計調査」 の調査票情報の提供を受け県独自で地域別に推計した値。</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＊日本人</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　　観光庁「宿泊旅行統計調査」 の “延べ宿泊客数” から “外国人延べ宿泊客数” を減算した値。</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＊外国人</a:t>
          </a:r>
          <a:r>
            <a:rPr lang="ja-JP" altLang="en-US" sz="800">
              <a:latin typeface="+mn-lt"/>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　　観光庁「宿泊旅行統計調査」 の “外国人延べ宿泊客数” で、国籍 （出身地） が日本以外の延べ宿泊客数。</a:t>
          </a:r>
          <a:r>
            <a:rPr lang="ja-JP" altLang="en-US" sz="800">
              <a:latin typeface="+mn-lt"/>
            </a:rPr>
            <a:t> </a:t>
          </a:r>
          <a:endParaRPr lang="en-US" altLang="ja-JP" sz="800">
            <a:latin typeface="+mn-lt"/>
          </a:endParaRPr>
        </a:p>
        <a:p>
          <a:r>
            <a:rPr kumimoji="1" lang="ja-JP" altLang="en-US" sz="800">
              <a:latin typeface="+mn-lt"/>
            </a:rPr>
            <a:t>＊延べ入込客数 　　　</a:t>
          </a:r>
        </a:p>
        <a:p>
          <a:r>
            <a:rPr kumimoji="1" lang="ja-JP" altLang="en-US" sz="800">
              <a:latin typeface="+mn-lt"/>
            </a:rPr>
            <a:t> 　　観光地点等入込客数調査（観光庁基準）を基に県が集計した値。（</a:t>
          </a:r>
          <a:r>
            <a:rPr kumimoji="1" lang="en-US" altLang="ja-JP" sz="800">
              <a:latin typeface="+mn-lt"/>
            </a:rPr>
            <a:t>P34</a:t>
          </a:r>
          <a:r>
            <a:rPr kumimoji="1" lang="ja-JP" altLang="en-US" sz="800">
              <a:latin typeface="+mn-lt"/>
            </a:rPr>
            <a:t>参照） 　</a:t>
          </a:r>
        </a:p>
        <a:p>
          <a:endParaRPr kumimoji="1" lang="ja-JP" altLang="en-US" sz="800">
            <a:latin typeface="+mn-lt"/>
          </a:endParaRPr>
        </a:p>
      </xdr:txBody>
    </xdr:sp>
    <xdr:clientData/>
  </xdr:twoCellAnchor>
  <xdr:twoCellAnchor>
    <xdr:from>
      <xdr:col>13</xdr:col>
      <xdr:colOff>174626</xdr:colOff>
      <xdr:row>44</xdr:row>
      <xdr:rowOff>123265</xdr:rowOff>
    </xdr:from>
    <xdr:to>
      <xdr:col>25</xdr:col>
      <xdr:colOff>176494</xdr:colOff>
      <xdr:row>48</xdr:row>
      <xdr:rowOff>133350</xdr:rowOff>
    </xdr:to>
    <xdr:sp macro="" textlink="">
      <xdr:nvSpPr>
        <xdr:cNvPr id="3" name="テキスト ボックス 2">
          <a:extLst>
            <a:ext uri="{FF2B5EF4-FFF2-40B4-BE49-F238E27FC236}">
              <a16:creationId xmlns:a16="http://schemas.microsoft.com/office/drawing/2014/main" id="{4C65232D-5C4B-4916-B93F-6A63192BED29}"/>
            </a:ext>
          </a:extLst>
        </xdr:cNvPr>
        <xdr:cNvSpPr txBox="1"/>
      </xdr:nvSpPr>
      <xdr:spPr>
        <a:xfrm>
          <a:off x="6102538" y="8617324"/>
          <a:ext cx="5694456" cy="716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0" i="0" u="none" strike="noStrike">
              <a:solidFill>
                <a:schemeClr val="dk1"/>
              </a:solidFill>
              <a:effectLst/>
              <a:latin typeface="+mn-lt"/>
              <a:ea typeface="+mn-ea"/>
              <a:cs typeface="+mn-cs"/>
            </a:rPr>
            <a:t>〈 </a:t>
          </a:r>
          <a:r>
            <a:rPr lang="ja-JP" altLang="en-US" sz="800" b="0" i="0" u="none" strike="noStrike">
              <a:solidFill>
                <a:schemeClr val="dk1"/>
              </a:solidFill>
              <a:effectLst/>
              <a:latin typeface="+mn-lt"/>
              <a:ea typeface="+mn-ea"/>
              <a:cs typeface="+mn-cs"/>
            </a:rPr>
            <a:t>補足 ： 延べ宿泊者数の推計結果について </a:t>
          </a:r>
          <a:r>
            <a:rPr lang="en-US" altLang="ja-JP" sz="800" b="0" i="0" u="none" strike="noStrike">
              <a:solidFill>
                <a:schemeClr val="dk1"/>
              </a:solidFill>
              <a:effectLst/>
              <a:latin typeface="+mn-lt"/>
              <a:ea typeface="+mn-ea"/>
              <a:cs typeface="+mn-cs"/>
            </a:rPr>
            <a:t>〉 </a:t>
          </a:r>
          <a:r>
            <a:rPr lang="ja-JP" altLang="en-US" sz="800" b="0" i="0" u="none" strike="noStrike">
              <a:solidFill>
                <a:schemeClr val="dk1"/>
              </a:solidFill>
              <a:effectLst/>
              <a:latin typeface="+mn-lt"/>
              <a:ea typeface="+mn-ea"/>
              <a:cs typeface="+mn-cs"/>
            </a:rPr>
            <a:t>　　　</a:t>
          </a:r>
          <a:endParaRPr lang="en-US" altLang="ja-JP" sz="800" b="0" i="0" u="none" strike="noStrike">
            <a:solidFill>
              <a:schemeClr val="dk1"/>
            </a:solidFill>
            <a:effectLst/>
            <a:latin typeface="+mn-lt"/>
            <a:ea typeface="+mn-ea"/>
            <a:cs typeface="+mn-cs"/>
          </a:endParaRPr>
        </a:p>
        <a:p>
          <a:r>
            <a:rPr lang="ja-JP" altLang="en-US" sz="800" b="0" i="0" u="none" strike="noStrike">
              <a:solidFill>
                <a:schemeClr val="dk1"/>
              </a:solidFill>
              <a:effectLst/>
              <a:latin typeface="+mn-lt"/>
              <a:ea typeface="+mn-ea"/>
              <a:cs typeface="+mn-cs"/>
            </a:rPr>
            <a:t>　　　県独自で地域別に推計した 「宿泊旅行統計調査」 は推計の性質上、市町村ごとの “有効回答率” の影響を受ける。</a:t>
          </a:r>
          <a:endParaRPr lang="en-US" altLang="ja-JP" sz="800" b="0" i="0" u="none" strike="noStrike">
            <a:solidFill>
              <a:schemeClr val="dk1"/>
            </a:solidFill>
            <a:effectLst/>
            <a:latin typeface="+mn-lt"/>
            <a:ea typeface="+mn-ea"/>
            <a:cs typeface="+mn-cs"/>
          </a:endParaRPr>
        </a:p>
        <a:p>
          <a:r>
            <a:rPr kumimoji="1" lang="ja-JP" altLang="en-US" sz="800">
              <a:latin typeface="+mn-lt"/>
            </a:rPr>
            <a:t>　　　また推計値は小数点以下で四捨五入しているため、内訳値の和と合計値が一致しない場合がある。</a:t>
          </a:r>
          <a:endParaRPr kumimoji="1" lang="en-US" altLang="ja-JP" sz="800">
            <a:latin typeface="+mn-lt"/>
          </a:endParaRPr>
        </a:p>
      </xdr:txBody>
    </xdr:sp>
    <xdr:clientData/>
  </xdr:twoCellAnchor>
</xdr:wsDr>
</file>

<file path=xl/theme/theme1.xml><?xml version="1.0" encoding="utf-8"?>
<a:theme xmlns:a="http://schemas.openxmlformats.org/drawingml/2006/main" name="Office テーマ">
  <a:themeElements>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422C5-88CA-425B-9BC4-A14C64A30FA7}">
  <sheetPr>
    <tabColor rgb="FFFF0000"/>
  </sheetPr>
  <dimension ref="A1:H42"/>
  <sheetViews>
    <sheetView showGridLines="0" view="pageBreakPreview" zoomScaleNormal="115" zoomScaleSheetLayoutView="100" workbookViewId="0">
      <selection activeCell="P10" sqref="P10"/>
    </sheetView>
  </sheetViews>
  <sheetFormatPr defaultColWidth="9" defaultRowHeight="14.25" x14ac:dyDescent="0.25"/>
  <cols>
    <col min="1" max="1" width="9" style="2"/>
    <col min="2" max="16384" width="9" style="1"/>
  </cols>
  <sheetData>
    <row r="1" spans="1:8" ht="12" customHeight="1" x14ac:dyDescent="0.25">
      <c r="A1" s="969"/>
      <c r="B1" s="969"/>
      <c r="C1" s="969"/>
      <c r="D1" s="969"/>
      <c r="E1" s="969"/>
      <c r="F1" s="969"/>
      <c r="G1" s="969"/>
      <c r="H1" s="969"/>
    </row>
    <row r="2" spans="1:8" ht="12" customHeight="1" x14ac:dyDescent="0.25">
      <c r="A2" s="969"/>
      <c r="B2" s="969"/>
      <c r="C2" s="969"/>
      <c r="D2" s="969"/>
      <c r="E2" s="969"/>
      <c r="F2" s="969"/>
      <c r="G2" s="969"/>
      <c r="H2" s="969"/>
    </row>
    <row r="3" spans="1:8" ht="12" customHeight="1" x14ac:dyDescent="0.25">
      <c r="A3" s="969"/>
      <c r="B3" s="969"/>
      <c r="C3" s="969"/>
      <c r="D3" s="969"/>
      <c r="E3" s="969"/>
      <c r="F3" s="969"/>
      <c r="G3" s="969"/>
      <c r="H3" s="969"/>
    </row>
    <row r="4" spans="1:8" ht="12" customHeight="1" x14ac:dyDescent="0.25">
      <c r="A4" s="986" t="s">
        <v>688</v>
      </c>
      <c r="B4" s="986"/>
      <c r="C4" s="986"/>
      <c r="D4" s="986"/>
      <c r="E4" s="986"/>
      <c r="F4" s="986"/>
      <c r="G4" s="986"/>
      <c r="H4" s="986"/>
    </row>
    <row r="5" spans="1:8" ht="12" customHeight="1" x14ac:dyDescent="0.25">
      <c r="A5" s="986"/>
      <c r="B5" s="986"/>
      <c r="C5" s="986"/>
      <c r="D5" s="986"/>
      <c r="E5" s="986"/>
      <c r="F5" s="986"/>
      <c r="G5" s="986"/>
      <c r="H5" s="986"/>
    </row>
    <row r="6" spans="1:8" ht="12" customHeight="1" x14ac:dyDescent="0.25">
      <c r="A6" s="986"/>
      <c r="B6" s="986"/>
      <c r="C6" s="986"/>
      <c r="D6" s="986"/>
      <c r="E6" s="986"/>
      <c r="F6" s="986"/>
      <c r="G6" s="986"/>
      <c r="H6" s="986"/>
    </row>
    <row r="7" spans="1:8" ht="12" customHeight="1" x14ac:dyDescent="0.25">
      <c r="A7" s="986"/>
      <c r="B7" s="986"/>
      <c r="C7" s="986"/>
      <c r="D7" s="986"/>
      <c r="E7" s="986"/>
      <c r="F7" s="986"/>
      <c r="G7" s="986"/>
      <c r="H7" s="986"/>
    </row>
    <row r="8" spans="1:8" ht="12" customHeight="1" x14ac:dyDescent="0.25">
      <c r="A8" s="970"/>
      <c r="B8" s="970"/>
      <c r="C8" s="970"/>
      <c r="D8" s="970"/>
      <c r="E8" s="970"/>
      <c r="F8" s="970"/>
      <c r="G8" s="970"/>
      <c r="H8" s="970"/>
    </row>
    <row r="9" spans="1:8" ht="12" customHeight="1" x14ac:dyDescent="0.25">
      <c r="A9" s="987" t="s">
        <v>827</v>
      </c>
      <c r="B9" s="987"/>
      <c r="C9" s="987"/>
      <c r="D9" s="987"/>
      <c r="E9" s="987"/>
      <c r="F9" s="987"/>
      <c r="G9" s="987"/>
      <c r="H9" s="987"/>
    </row>
    <row r="10" spans="1:8" ht="12" customHeight="1" x14ac:dyDescent="0.25">
      <c r="A10" s="987"/>
      <c r="B10" s="987"/>
      <c r="C10" s="987"/>
      <c r="D10" s="987"/>
      <c r="E10" s="987"/>
      <c r="F10" s="987"/>
      <c r="G10" s="987"/>
      <c r="H10" s="987"/>
    </row>
    <row r="11" spans="1:8" ht="12" customHeight="1" x14ac:dyDescent="0.25">
      <c r="A11" s="987"/>
      <c r="B11" s="987"/>
      <c r="C11" s="987"/>
      <c r="D11" s="987"/>
      <c r="E11" s="987"/>
      <c r="F11" s="987"/>
      <c r="G11" s="987"/>
      <c r="H11" s="987"/>
    </row>
    <row r="12" spans="1:8" ht="14.25" customHeight="1" x14ac:dyDescent="0.25">
      <c r="A12" s="987"/>
      <c r="B12" s="987"/>
      <c r="C12" s="987"/>
      <c r="D12" s="987"/>
      <c r="E12" s="987"/>
      <c r="F12" s="987"/>
      <c r="G12" s="987"/>
      <c r="H12" s="987"/>
    </row>
    <row r="13" spans="1:8" ht="14.25" customHeight="1" x14ac:dyDescent="0.25">
      <c r="A13" s="987"/>
      <c r="B13" s="987"/>
      <c r="C13" s="987"/>
      <c r="D13" s="987"/>
      <c r="E13" s="987"/>
      <c r="F13" s="987"/>
      <c r="G13" s="987"/>
      <c r="H13" s="987"/>
    </row>
    <row r="14" spans="1:8" ht="14.25" customHeight="1" x14ac:dyDescent="0.25">
      <c r="A14" s="987"/>
      <c r="B14" s="987"/>
      <c r="C14" s="987"/>
      <c r="D14" s="987"/>
      <c r="E14" s="987"/>
      <c r="F14" s="987"/>
      <c r="G14" s="987"/>
      <c r="H14" s="987"/>
    </row>
    <row r="41" spans="8:8" x14ac:dyDescent="0.25">
      <c r="H41" s="65" t="s">
        <v>828</v>
      </c>
    </row>
    <row r="42" spans="8:8" x14ac:dyDescent="0.25">
      <c r="H42" s="65" t="s">
        <v>829</v>
      </c>
    </row>
  </sheetData>
  <mergeCells count="2">
    <mergeCell ref="A4:H7"/>
    <mergeCell ref="A9:H14"/>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2A22-55A7-4EEF-8B9C-C10A3B15C9BB}">
  <sheetPr codeName="Sheet79">
    <tabColor theme="3"/>
  </sheetPr>
  <dimension ref="A1:BO70"/>
  <sheetViews>
    <sheetView showGridLines="0" view="pageBreakPreview" topLeftCell="A4" zoomScaleNormal="100" zoomScaleSheetLayoutView="100" workbookViewId="0">
      <selection activeCell="C48" sqref="C48"/>
    </sheetView>
  </sheetViews>
  <sheetFormatPr defaultColWidth="9" defaultRowHeight="14.25" outlineLevelCol="1" x14ac:dyDescent="0.25"/>
  <cols>
    <col min="1" max="1" width="3.125" style="2" customWidth="1"/>
    <col min="2" max="9" width="9" style="1"/>
    <col min="10" max="11" width="3.125" style="1" customWidth="1"/>
    <col min="12" max="13" width="9.875" style="115" customWidth="1"/>
    <col min="14" max="14" width="3.125" style="1" customWidth="1"/>
    <col min="15" max="15" width="9" style="1"/>
    <col min="16" max="21" width="11.75" style="115" customWidth="1"/>
    <col min="22" max="27" width="11.75" style="115" customWidth="1" outlineLevel="1"/>
    <col min="28" max="28" width="9" style="1"/>
    <col min="29" max="35" width="10" style="5" customWidth="1"/>
    <col min="36" max="39" width="10" style="539" customWidth="1"/>
    <col min="40" max="47" width="10" style="5" customWidth="1"/>
    <col min="48" max="49" width="10" style="539" customWidth="1"/>
    <col min="50" max="50" width="10" style="5" customWidth="1"/>
    <col min="51" max="51" width="9" style="1"/>
    <col min="52" max="65" width="10" style="5" customWidth="1"/>
    <col min="66" max="66" width="10" style="539" customWidth="1"/>
    <col min="67" max="67" width="10" style="5" customWidth="1"/>
    <col min="68" max="16384" width="9" style="1"/>
  </cols>
  <sheetData>
    <row r="1" spans="1:67" x14ac:dyDescent="0.25">
      <c r="A1" s="8"/>
      <c r="V1" s="115">
        <v>1</v>
      </c>
      <c r="W1" s="115">
        <v>2</v>
      </c>
      <c r="X1" s="115">
        <v>3</v>
      </c>
      <c r="Y1" s="115">
        <v>4</v>
      </c>
      <c r="Z1" s="115">
        <v>5</v>
      </c>
    </row>
    <row r="2" spans="1:67" x14ac:dyDescent="0.25">
      <c r="O2" s="1" t="s">
        <v>306</v>
      </c>
    </row>
    <row r="3" spans="1:67" x14ac:dyDescent="0.25">
      <c r="A3" s="2" t="s">
        <v>226</v>
      </c>
      <c r="O3" s="1" t="s">
        <v>414</v>
      </c>
    </row>
    <row r="4" spans="1:67" x14ac:dyDescent="0.25">
      <c r="I4" s="488"/>
    </row>
    <row r="5" spans="1:67" x14ac:dyDescent="0.25">
      <c r="B5" s="9"/>
      <c r="C5" s="9"/>
      <c r="D5" s="9"/>
      <c r="E5" s="9"/>
      <c r="F5" s="9"/>
      <c r="G5" s="9"/>
      <c r="H5" s="9"/>
      <c r="I5" s="9"/>
      <c r="O5" s="1" t="s">
        <v>354</v>
      </c>
      <c r="AC5" s="5" t="s">
        <v>415</v>
      </c>
      <c r="AZ5" s="5" t="s">
        <v>416</v>
      </c>
    </row>
    <row r="6" spans="1:67" x14ac:dyDescent="0.25">
      <c r="B6" s="9"/>
      <c r="C6" s="9"/>
      <c r="D6" s="9"/>
      <c r="E6" s="9"/>
      <c r="F6" s="9"/>
      <c r="G6" s="9"/>
      <c r="H6" s="9"/>
      <c r="I6" s="9"/>
      <c r="L6" s="115" t="s">
        <v>417</v>
      </c>
      <c r="O6" s="49" t="s">
        <v>418</v>
      </c>
      <c r="P6" s="495" t="s">
        <v>419</v>
      </c>
      <c r="Q6" s="496" t="s">
        <v>420</v>
      </c>
      <c r="R6" s="496" t="s">
        <v>421</v>
      </c>
      <c r="S6" s="496" t="s">
        <v>422</v>
      </c>
      <c r="T6" s="496" t="s">
        <v>423</v>
      </c>
      <c r="U6" s="494" t="s">
        <v>71</v>
      </c>
      <c r="V6" s="495" t="s">
        <v>419</v>
      </c>
      <c r="W6" s="496" t="s">
        <v>420</v>
      </c>
      <c r="X6" s="496" t="s">
        <v>421</v>
      </c>
      <c r="Y6" s="496" t="s">
        <v>422</v>
      </c>
      <c r="Z6" s="496" t="s">
        <v>423</v>
      </c>
      <c r="AA6" s="497" t="s">
        <v>71</v>
      </c>
      <c r="AC6" s="5" t="s">
        <v>424</v>
      </c>
      <c r="AD6" s="5" t="s">
        <v>51</v>
      </c>
      <c r="AE6" s="5" t="s">
        <v>52</v>
      </c>
      <c r="AF6" s="5" t="s">
        <v>53</v>
      </c>
      <c r="AG6" s="5" t="s">
        <v>54</v>
      </c>
      <c r="AH6" s="5" t="s">
        <v>55</v>
      </c>
      <c r="AI6" s="5" t="s">
        <v>56</v>
      </c>
      <c r="AJ6" s="539" t="s">
        <v>57</v>
      </c>
      <c r="AK6" s="539" t="s">
        <v>58</v>
      </c>
      <c r="AL6" s="539" t="s">
        <v>59</v>
      </c>
      <c r="AM6" s="539" t="s">
        <v>60</v>
      </c>
      <c r="AN6" s="5" t="s">
        <v>61</v>
      </c>
      <c r="AO6" s="5" t="s">
        <v>62</v>
      </c>
      <c r="AP6" s="5" t="s">
        <v>63</v>
      </c>
      <c r="AQ6" s="5" t="s">
        <v>64</v>
      </c>
      <c r="AR6" s="5" t="s">
        <v>65</v>
      </c>
      <c r="AS6" s="5" t="s">
        <v>66</v>
      </c>
      <c r="AT6" s="5" t="s">
        <v>67</v>
      </c>
      <c r="AU6" s="5" t="s">
        <v>68</v>
      </c>
      <c r="AV6" s="538" t="s">
        <v>69</v>
      </c>
      <c r="AW6" s="538" t="s">
        <v>70</v>
      </c>
      <c r="AX6" s="5" t="s">
        <v>71</v>
      </c>
      <c r="AZ6" s="5" t="s">
        <v>51</v>
      </c>
      <c r="BA6" s="5" t="s">
        <v>52</v>
      </c>
      <c r="BB6" s="5" t="s">
        <v>53</v>
      </c>
      <c r="BC6" s="5" t="s">
        <v>54</v>
      </c>
      <c r="BD6" s="5" t="s">
        <v>55</v>
      </c>
      <c r="BE6" s="5" t="s">
        <v>56</v>
      </c>
      <c r="BF6" s="5" t="s">
        <v>61</v>
      </c>
      <c r="BG6" s="5" t="s">
        <v>62</v>
      </c>
      <c r="BH6" s="5" t="s">
        <v>63</v>
      </c>
      <c r="BI6" s="5" t="s">
        <v>64</v>
      </c>
      <c r="BJ6" s="5" t="s">
        <v>65</v>
      </c>
      <c r="BK6" s="5" t="s">
        <v>66</v>
      </c>
      <c r="BL6" s="5" t="s">
        <v>67</v>
      </c>
      <c r="BM6" s="5" t="s">
        <v>68</v>
      </c>
      <c r="BN6" s="538" t="s">
        <v>425</v>
      </c>
      <c r="BO6" s="5" t="s">
        <v>71</v>
      </c>
    </row>
    <row r="7" spans="1:67" x14ac:dyDescent="0.25">
      <c r="B7" s="9"/>
      <c r="C7" s="9"/>
      <c r="D7" s="9"/>
      <c r="E7" s="9"/>
      <c r="F7" s="9"/>
      <c r="G7" s="9"/>
      <c r="H7" s="9"/>
      <c r="I7" s="9"/>
      <c r="L7" s="863" t="s">
        <v>51</v>
      </c>
      <c r="M7" s="843"/>
      <c r="O7" s="495" t="s">
        <v>83</v>
      </c>
      <c r="P7" s="495" t="str">
        <f>INDEX($AZ$6:$BO$6,MATCH(V7,$AZ7:$BO7,0))</f>
        <v>中国</v>
      </c>
      <c r="Q7" s="496" t="str">
        <f t="shared" ref="Q7:T7" si="0">INDEX($AZ$6:$BO$6,MATCH(W7,$AZ7:$BO7,0))</f>
        <v>台湾</v>
      </c>
      <c r="R7" s="496" t="str">
        <f t="shared" si="0"/>
        <v>韓国</v>
      </c>
      <c r="S7" s="496" t="str">
        <f t="shared" si="0"/>
        <v>香港</v>
      </c>
      <c r="T7" s="497" t="str">
        <f t="shared" si="0"/>
        <v>インドネシア</v>
      </c>
      <c r="U7" s="496" t="s">
        <v>71</v>
      </c>
      <c r="V7" s="586">
        <f>LARGE($AZ7:$BO7,V$1)</f>
        <v>0.27136256778359402</v>
      </c>
      <c r="W7" s="587">
        <f t="shared" ref="W7:Z22" si="1">LARGE($AZ7:$BO7,W$1)</f>
        <v>0.17683854182992195</v>
      </c>
      <c r="X7" s="587">
        <f t="shared" si="1"/>
        <v>0.13942011723035452</v>
      </c>
      <c r="Y7" s="587">
        <f t="shared" si="1"/>
        <v>9.2117982634861928E-2</v>
      </c>
      <c r="Z7" s="587">
        <f t="shared" si="1"/>
        <v>6.9306334827445693E-2</v>
      </c>
      <c r="AA7" s="588">
        <f>1-SUM(V7:Z7)</f>
        <v>0.25095445569382191</v>
      </c>
      <c r="AC7" s="493">
        <v>7975750</v>
      </c>
      <c r="AD7" s="493">
        <v>1111980</v>
      </c>
      <c r="AE7" s="493">
        <v>2164320</v>
      </c>
      <c r="AF7" s="493">
        <v>734710</v>
      </c>
      <c r="AG7" s="493">
        <v>1410420</v>
      </c>
      <c r="AH7" s="493">
        <v>209930</v>
      </c>
      <c r="AI7" s="493">
        <v>30890</v>
      </c>
      <c r="AJ7" s="540">
        <v>47400</v>
      </c>
      <c r="AK7" s="540">
        <v>17610</v>
      </c>
      <c r="AL7" s="540">
        <v>16840</v>
      </c>
      <c r="AM7" s="540">
        <v>27800</v>
      </c>
      <c r="AN7" s="493">
        <v>364760</v>
      </c>
      <c r="AO7" s="493">
        <v>552770</v>
      </c>
      <c r="AP7" s="493">
        <v>242490</v>
      </c>
      <c r="AQ7" s="493">
        <v>8140</v>
      </c>
      <c r="AR7" s="493">
        <v>230850</v>
      </c>
      <c r="AS7" s="493">
        <v>104620</v>
      </c>
      <c r="AT7" s="493">
        <v>13060</v>
      </c>
      <c r="AU7" s="493">
        <v>90770</v>
      </c>
      <c r="AV7" s="540">
        <v>5550</v>
      </c>
      <c r="AW7" s="540">
        <v>5060</v>
      </c>
      <c r="AX7" s="493">
        <v>391710</v>
      </c>
      <c r="AZ7" s="492">
        <f t="shared" ref="AZ7:AZ53" si="2">AD7/$AC7</f>
        <v>0.13942011723035452</v>
      </c>
      <c r="BA7" s="492">
        <f t="shared" ref="BA7:BO7" si="3">AE7/$AC7</f>
        <v>0.27136256778359402</v>
      </c>
      <c r="BB7" s="492">
        <f t="shared" si="3"/>
        <v>9.2117982634861928E-2</v>
      </c>
      <c r="BC7" s="492">
        <f t="shared" si="3"/>
        <v>0.17683854182992195</v>
      </c>
      <c r="BD7" s="492">
        <f t="shared" si="3"/>
        <v>2.6321035639281572E-2</v>
      </c>
      <c r="BE7" s="492">
        <f t="shared" si="3"/>
        <v>3.8729900009403504E-3</v>
      </c>
      <c r="BF7" s="492">
        <f t="shared" si="3"/>
        <v>5.943014763501865E-3</v>
      </c>
      <c r="BG7" s="492">
        <f t="shared" si="3"/>
        <v>2.2079428266934143E-3</v>
      </c>
      <c r="BH7" s="492">
        <f t="shared" si="3"/>
        <v>2.1114001818010844E-3</v>
      </c>
      <c r="BI7" s="492">
        <f t="shared" si="3"/>
        <v>3.4855656207880138E-3</v>
      </c>
      <c r="BJ7" s="492">
        <f t="shared" si="3"/>
        <v>4.5733630066137981E-2</v>
      </c>
      <c r="BK7" s="492">
        <f t="shared" si="3"/>
        <v>6.9306334827445693E-2</v>
      </c>
      <c r="BL7" s="492">
        <f t="shared" si="3"/>
        <v>3.0403410337585805E-2</v>
      </c>
      <c r="BM7" s="492">
        <f t="shared" si="3"/>
        <v>1.0205936745760586E-3</v>
      </c>
      <c r="BN7" s="492">
        <f t="shared" si="3"/>
        <v>2.8943986458953703E-2</v>
      </c>
      <c r="BO7" s="492">
        <f t="shared" si="3"/>
        <v>1.311726169952669E-2</v>
      </c>
    </row>
    <row r="8" spans="1:67" x14ac:dyDescent="0.25">
      <c r="B8" s="9"/>
      <c r="C8" s="9"/>
      <c r="D8" s="9"/>
      <c r="E8" s="9"/>
      <c r="F8" s="9"/>
      <c r="G8" s="9"/>
      <c r="H8" s="9"/>
      <c r="I8" s="9"/>
      <c r="L8" s="853" t="s">
        <v>52</v>
      </c>
      <c r="M8" s="854" t="s">
        <v>760</v>
      </c>
      <c r="O8" s="499" t="s">
        <v>84</v>
      </c>
      <c r="P8" s="499" t="str">
        <f t="shared" ref="P8:P53" si="4">INDEX($AZ$6:$BO$6,MATCH(V8,$AZ8:$BO8,0))</f>
        <v>台湾</v>
      </c>
      <c r="Q8" s="64" t="str">
        <f t="shared" ref="Q8:Q53" si="5">INDEX($AZ$6:$BO$6,MATCH(W8,$AZ8:$BO8,0))</f>
        <v>中国</v>
      </c>
      <c r="R8" s="64" t="str">
        <f t="shared" ref="R8:R53" si="6">INDEX($AZ$6:$BO$6,MATCH(X8,$AZ8:$BO8,0))</f>
        <v>香港</v>
      </c>
      <c r="S8" s="64" t="str">
        <f t="shared" ref="S8:S53" si="7">INDEX($AZ$6:$BO$6,MATCH(Y8,$AZ8:$BO8,0))</f>
        <v>韓国</v>
      </c>
      <c r="T8" s="500" t="str">
        <f t="shared" ref="T8:T53" si="8">INDEX($AZ$6:$BO$6,MATCH(Z8,$AZ8:$BO8,0))</f>
        <v>アメリカ</v>
      </c>
      <c r="U8" s="64" t="s">
        <v>71</v>
      </c>
      <c r="V8" s="589">
        <f t="shared" ref="V8:Z53" si="9">LARGE($AZ8:$BO8,V$1)</f>
        <v>0.3628339553343996</v>
      </c>
      <c r="W8" s="590">
        <f t="shared" si="1"/>
        <v>0.19166518571174693</v>
      </c>
      <c r="X8" s="590">
        <f t="shared" si="1"/>
        <v>0.10248208044547125</v>
      </c>
      <c r="Y8" s="590">
        <f t="shared" si="1"/>
        <v>8.2726141816243118E-2</v>
      </c>
      <c r="Z8" s="590">
        <f t="shared" si="1"/>
        <v>6.6642971387950944E-2</v>
      </c>
      <c r="AA8" s="591">
        <f t="shared" ref="AA8:AA53" si="10">1-SUM(V8:Z8)</f>
        <v>0.19364966530418815</v>
      </c>
      <c r="AC8" s="493">
        <v>337620</v>
      </c>
      <c r="AD8" s="493">
        <v>27930</v>
      </c>
      <c r="AE8" s="493">
        <v>64710</v>
      </c>
      <c r="AF8" s="493">
        <v>34600</v>
      </c>
      <c r="AG8" s="493">
        <v>122500</v>
      </c>
      <c r="AH8" s="493">
        <v>22500</v>
      </c>
      <c r="AI8" s="493">
        <v>2070</v>
      </c>
      <c r="AJ8" s="540">
        <v>2730</v>
      </c>
      <c r="AK8" s="540">
        <v>1860</v>
      </c>
      <c r="AL8" s="540">
        <v>2450</v>
      </c>
      <c r="AM8" s="540">
        <v>750</v>
      </c>
      <c r="AN8" s="493">
        <v>7910</v>
      </c>
      <c r="AO8" s="493">
        <v>13320</v>
      </c>
      <c r="AP8" s="493">
        <v>3100</v>
      </c>
      <c r="AQ8" s="493">
        <v>1130</v>
      </c>
      <c r="AR8" s="493">
        <v>8420</v>
      </c>
      <c r="AS8" s="493">
        <v>1440</v>
      </c>
      <c r="AT8" s="493">
        <v>520</v>
      </c>
      <c r="AU8" s="493">
        <v>1170</v>
      </c>
      <c r="AV8" s="540">
        <v>540</v>
      </c>
      <c r="AW8" s="540">
        <v>330</v>
      </c>
      <c r="AX8" s="493">
        <v>14350</v>
      </c>
      <c r="AZ8" s="492">
        <f t="shared" si="2"/>
        <v>8.2726141816243118E-2</v>
      </c>
      <c r="BA8" s="492">
        <f t="shared" ref="BA8:BA24" si="11">AE8/$AC8</f>
        <v>0.19166518571174693</v>
      </c>
      <c r="BB8" s="492">
        <f t="shared" ref="BB8:BB24" si="12">AF8/$AC8</f>
        <v>0.10248208044547125</v>
      </c>
      <c r="BC8" s="492">
        <f t="shared" ref="BC8:BC24" si="13">AG8/$AC8</f>
        <v>0.3628339553343996</v>
      </c>
      <c r="BD8" s="492">
        <f t="shared" ref="BD8:BD24" si="14">AH8/$AC8</f>
        <v>6.6642971387950944E-2</v>
      </c>
      <c r="BE8" s="492">
        <f t="shared" ref="BE8:BE24" si="15">AI8/$AC8</f>
        <v>6.1311533676914878E-3</v>
      </c>
      <c r="BF8" s="492">
        <f t="shared" ref="BF8:BF24" si="16">AJ8/$AC8</f>
        <v>8.0860138617380485E-3</v>
      </c>
      <c r="BG8" s="492">
        <f t="shared" ref="BG8:BG24" si="17">AK8/$AC8</f>
        <v>5.509152301403945E-3</v>
      </c>
      <c r="BH8" s="492">
        <f t="shared" ref="BH8:BH24" si="18">AL8/$AC8</f>
        <v>7.256679106687992E-3</v>
      </c>
      <c r="BI8" s="492">
        <f t="shared" ref="BI8:BI24" si="19">AM8/$AC8</f>
        <v>2.2214323795983651E-3</v>
      </c>
      <c r="BJ8" s="492">
        <f t="shared" ref="BJ8:BJ24" si="20">AN8/$AC8</f>
        <v>2.3428706830164091E-2</v>
      </c>
      <c r="BK8" s="492">
        <f t="shared" ref="BK8:BK24" si="21">AO8/$AC8</f>
        <v>3.9452639061666961E-2</v>
      </c>
      <c r="BL8" s="492">
        <f t="shared" ref="BL8:BL24" si="22">AP8/$AC8</f>
        <v>9.1819205023399089E-3</v>
      </c>
      <c r="BM8" s="492">
        <f t="shared" ref="BM8:BM24" si="23">AQ8/$AC8</f>
        <v>3.3469581185948702E-3</v>
      </c>
      <c r="BN8" s="492">
        <f t="shared" ref="BN8:BN24" si="24">AR8/$AC8</f>
        <v>2.4939280848290977E-2</v>
      </c>
      <c r="BO8" s="492">
        <f t="shared" ref="BO8:BO24" si="25">AS8/$AC8</f>
        <v>4.2651501688288612E-3</v>
      </c>
    </row>
    <row r="9" spans="1:67" x14ac:dyDescent="0.25">
      <c r="B9" s="9"/>
      <c r="C9" s="9"/>
      <c r="D9" s="9"/>
      <c r="E9" s="9"/>
      <c r="F9" s="9"/>
      <c r="G9" s="9"/>
      <c r="H9" s="9"/>
      <c r="I9" s="9"/>
      <c r="L9" s="505" t="s">
        <v>54</v>
      </c>
      <c r="M9" s="845" t="s">
        <v>761</v>
      </c>
      <c r="O9" s="499" t="s">
        <v>85</v>
      </c>
      <c r="P9" s="499" t="str">
        <f t="shared" si="4"/>
        <v>台湾</v>
      </c>
      <c r="Q9" s="64" t="str">
        <f t="shared" si="5"/>
        <v>中国</v>
      </c>
      <c r="R9" s="64" t="str">
        <f t="shared" si="6"/>
        <v>香港</v>
      </c>
      <c r="S9" s="64" t="str">
        <f t="shared" si="7"/>
        <v>韓国</v>
      </c>
      <c r="T9" s="500" t="str">
        <f t="shared" si="8"/>
        <v>インドネシア</v>
      </c>
      <c r="U9" s="64" t="s">
        <v>71</v>
      </c>
      <c r="V9" s="589">
        <f t="shared" si="9"/>
        <v>0.5555999385466277</v>
      </c>
      <c r="W9" s="590">
        <f t="shared" si="1"/>
        <v>0.18592717775387924</v>
      </c>
      <c r="X9" s="590">
        <f t="shared" si="1"/>
        <v>6.5171301275157481E-2</v>
      </c>
      <c r="Y9" s="590">
        <f t="shared" si="1"/>
        <v>3.6595483177139343E-2</v>
      </c>
      <c r="Z9" s="590">
        <f t="shared" si="1"/>
        <v>2.6855123674911659E-2</v>
      </c>
      <c r="AA9" s="591">
        <f t="shared" si="10"/>
        <v>0.12985097557228464</v>
      </c>
      <c r="AC9" s="493">
        <v>325450</v>
      </c>
      <c r="AD9" s="493">
        <v>11910</v>
      </c>
      <c r="AE9" s="493">
        <v>60510</v>
      </c>
      <c r="AF9" s="493">
        <v>21210</v>
      </c>
      <c r="AG9" s="493">
        <v>180820</v>
      </c>
      <c r="AH9" s="493">
        <v>6960</v>
      </c>
      <c r="AI9" s="493">
        <v>1290</v>
      </c>
      <c r="AJ9" s="540">
        <v>1910</v>
      </c>
      <c r="AK9" s="540">
        <v>1300</v>
      </c>
      <c r="AL9" s="540">
        <v>1340</v>
      </c>
      <c r="AM9" s="540">
        <v>650</v>
      </c>
      <c r="AN9" s="493">
        <v>3480</v>
      </c>
      <c r="AO9" s="493">
        <v>8740</v>
      </c>
      <c r="AP9" s="493">
        <v>1280</v>
      </c>
      <c r="AQ9" s="493">
        <v>350</v>
      </c>
      <c r="AR9" s="493">
        <v>8030</v>
      </c>
      <c r="AS9" s="493">
        <v>680</v>
      </c>
      <c r="AT9" s="493">
        <v>1330</v>
      </c>
      <c r="AU9" s="493">
        <v>870</v>
      </c>
      <c r="AV9" s="540">
        <v>650</v>
      </c>
      <c r="AW9" s="540">
        <v>200</v>
      </c>
      <c r="AX9" s="493">
        <v>11440</v>
      </c>
      <c r="AZ9" s="492">
        <f t="shared" si="2"/>
        <v>3.6595483177139343E-2</v>
      </c>
      <c r="BA9" s="492">
        <f t="shared" si="11"/>
        <v>0.18592717775387924</v>
      </c>
      <c r="BB9" s="492">
        <f t="shared" si="12"/>
        <v>6.5171301275157481E-2</v>
      </c>
      <c r="BC9" s="492">
        <f t="shared" si="13"/>
        <v>0.5555999385466277</v>
      </c>
      <c r="BD9" s="492">
        <f t="shared" si="14"/>
        <v>2.1385773544323243E-2</v>
      </c>
      <c r="BE9" s="492">
        <f t="shared" si="15"/>
        <v>3.9637425103702566E-3</v>
      </c>
      <c r="BF9" s="492">
        <f t="shared" si="16"/>
        <v>5.8687970502381316E-3</v>
      </c>
      <c r="BG9" s="492">
        <f t="shared" si="17"/>
        <v>3.9944691964971576E-3</v>
      </c>
      <c r="BH9" s="492">
        <f t="shared" si="18"/>
        <v>4.1173759410047623E-3</v>
      </c>
      <c r="BI9" s="492">
        <f t="shared" si="19"/>
        <v>1.9972345982485788E-3</v>
      </c>
      <c r="BJ9" s="492">
        <f t="shared" si="20"/>
        <v>1.0692886772161622E-2</v>
      </c>
      <c r="BK9" s="492">
        <f t="shared" si="21"/>
        <v>2.6855123674911659E-2</v>
      </c>
      <c r="BL9" s="492">
        <f t="shared" si="22"/>
        <v>3.9330158242433556E-3</v>
      </c>
      <c r="BM9" s="492">
        <f t="shared" si="23"/>
        <v>1.0754340144415425E-3</v>
      </c>
      <c r="BN9" s="492">
        <f t="shared" si="24"/>
        <v>2.4673528959901676E-2</v>
      </c>
      <c r="BO9" s="492">
        <f t="shared" si="25"/>
        <v>2.0894146566292826E-3</v>
      </c>
    </row>
    <row r="10" spans="1:67" x14ac:dyDescent="0.25">
      <c r="B10" s="9"/>
      <c r="C10" s="9"/>
      <c r="D10" s="9"/>
      <c r="E10" s="9"/>
      <c r="F10" s="9"/>
      <c r="G10" s="9"/>
      <c r="H10" s="9"/>
      <c r="I10" s="9"/>
      <c r="L10" s="855" t="s">
        <v>53</v>
      </c>
      <c r="M10" s="846" t="s">
        <v>762</v>
      </c>
      <c r="O10" s="499" t="s">
        <v>86</v>
      </c>
      <c r="P10" s="499" t="str">
        <f t="shared" si="4"/>
        <v>台湾</v>
      </c>
      <c r="Q10" s="64" t="str">
        <f t="shared" si="5"/>
        <v>中国</v>
      </c>
      <c r="R10" s="64" t="str">
        <f t="shared" si="6"/>
        <v>インドネシア</v>
      </c>
      <c r="S10" s="64" t="str">
        <f t="shared" si="7"/>
        <v>アメリカ</v>
      </c>
      <c r="T10" s="500" t="str">
        <f t="shared" si="8"/>
        <v>香港</v>
      </c>
      <c r="U10" s="64" t="s">
        <v>71</v>
      </c>
      <c r="V10" s="589">
        <f t="shared" si="9"/>
        <v>0.44258306036499767</v>
      </c>
      <c r="W10" s="590">
        <f t="shared" si="1"/>
        <v>0.12078614880673842</v>
      </c>
      <c r="X10" s="590">
        <f t="shared" si="1"/>
        <v>7.2812353766963031E-2</v>
      </c>
      <c r="Y10" s="590">
        <f t="shared" si="1"/>
        <v>5.1024801123069723E-2</v>
      </c>
      <c r="Z10" s="590">
        <f t="shared" si="1"/>
        <v>4.5372016846045859E-2</v>
      </c>
      <c r="AA10" s="591">
        <f t="shared" si="10"/>
        <v>0.26742161909218531</v>
      </c>
      <c r="AC10" s="493">
        <v>534250</v>
      </c>
      <c r="AD10" s="493">
        <v>13920</v>
      </c>
      <c r="AE10" s="493">
        <v>64530</v>
      </c>
      <c r="AF10" s="493">
        <v>24240</v>
      </c>
      <c r="AG10" s="493">
        <v>236450</v>
      </c>
      <c r="AH10" s="493">
        <v>27260</v>
      </c>
      <c r="AI10" s="493">
        <v>5310</v>
      </c>
      <c r="AJ10" s="540">
        <v>6350</v>
      </c>
      <c r="AK10" s="540">
        <v>4150</v>
      </c>
      <c r="AL10" s="540">
        <v>3800</v>
      </c>
      <c r="AM10" s="540">
        <v>1210</v>
      </c>
      <c r="AN10" s="493">
        <v>7260</v>
      </c>
      <c r="AO10" s="493">
        <v>38900</v>
      </c>
      <c r="AP10" s="493">
        <v>3750</v>
      </c>
      <c r="AQ10" s="493">
        <v>1800</v>
      </c>
      <c r="AR10" s="493">
        <v>7640</v>
      </c>
      <c r="AS10" s="493">
        <v>3660</v>
      </c>
      <c r="AT10" s="493">
        <v>2420</v>
      </c>
      <c r="AU10" s="493">
        <v>3040</v>
      </c>
      <c r="AV10" s="540">
        <v>1380</v>
      </c>
      <c r="AW10" s="540">
        <v>1260</v>
      </c>
      <c r="AX10" s="493">
        <v>63860</v>
      </c>
      <c r="AZ10" s="492">
        <f t="shared" si="2"/>
        <v>2.6055217594759008E-2</v>
      </c>
      <c r="BA10" s="492">
        <f t="shared" si="11"/>
        <v>0.12078614880673842</v>
      </c>
      <c r="BB10" s="492">
        <f t="shared" si="12"/>
        <v>4.5372016846045859E-2</v>
      </c>
      <c r="BC10" s="492">
        <f t="shared" si="13"/>
        <v>0.44258306036499767</v>
      </c>
      <c r="BD10" s="492">
        <f t="shared" si="14"/>
        <v>5.1024801123069723E-2</v>
      </c>
      <c r="BE10" s="492">
        <f t="shared" si="15"/>
        <v>9.939167056621432E-3</v>
      </c>
      <c r="BF10" s="492">
        <f t="shared" si="16"/>
        <v>1.1885821244735612E-2</v>
      </c>
      <c r="BG10" s="492">
        <f t="shared" si="17"/>
        <v>7.767898923724848E-3</v>
      </c>
      <c r="BH10" s="492">
        <f t="shared" si="18"/>
        <v>7.1127749181094995E-3</v>
      </c>
      <c r="BI10" s="492">
        <f t="shared" si="19"/>
        <v>2.2648572765559196E-3</v>
      </c>
      <c r="BJ10" s="492">
        <f t="shared" si="20"/>
        <v>1.3589143659335516E-2</v>
      </c>
      <c r="BK10" s="492">
        <f t="shared" si="21"/>
        <v>7.2812353766963031E-2</v>
      </c>
      <c r="BL10" s="492">
        <f t="shared" si="22"/>
        <v>7.0191857744501636E-3</v>
      </c>
      <c r="BM10" s="492">
        <f t="shared" si="23"/>
        <v>3.3692091717360787E-3</v>
      </c>
      <c r="BN10" s="492">
        <f t="shared" si="24"/>
        <v>1.4300421151146468E-2</v>
      </c>
      <c r="BO10" s="492">
        <f t="shared" si="25"/>
        <v>6.85072531586336E-3</v>
      </c>
    </row>
    <row r="11" spans="1:67" x14ac:dyDescent="0.25">
      <c r="B11" s="9"/>
      <c r="C11" s="9"/>
      <c r="D11" s="9"/>
      <c r="E11" s="9"/>
      <c r="F11" s="9"/>
      <c r="G11" s="9"/>
      <c r="H11" s="9"/>
      <c r="I11" s="9"/>
      <c r="L11" s="856" t="s">
        <v>55</v>
      </c>
      <c r="M11" s="847"/>
      <c r="O11" s="499" t="s">
        <v>87</v>
      </c>
      <c r="P11" s="499" t="str">
        <f t="shared" si="4"/>
        <v>台湾</v>
      </c>
      <c r="Q11" s="64" t="str">
        <f t="shared" si="5"/>
        <v>中国</v>
      </c>
      <c r="R11" s="64" t="str">
        <f t="shared" si="6"/>
        <v>香港</v>
      </c>
      <c r="S11" s="64" t="str">
        <f t="shared" si="7"/>
        <v>韓国</v>
      </c>
      <c r="T11" s="500" t="str">
        <f t="shared" si="8"/>
        <v>アメリカ</v>
      </c>
      <c r="U11" s="64" t="s">
        <v>71</v>
      </c>
      <c r="V11" s="589">
        <f t="shared" si="9"/>
        <v>0.43965806235333554</v>
      </c>
      <c r="W11" s="590">
        <f t="shared" si="1"/>
        <v>0.11481729802212538</v>
      </c>
      <c r="X11" s="590">
        <f t="shared" si="1"/>
        <v>6.8806570566543754E-2</v>
      </c>
      <c r="Y11" s="590">
        <f t="shared" si="1"/>
        <v>6.1096211867247736E-2</v>
      </c>
      <c r="Z11" s="590">
        <f t="shared" si="1"/>
        <v>5.6486758297016423E-2</v>
      </c>
      <c r="AA11" s="591">
        <f t="shared" si="10"/>
        <v>0.2591350988937311</v>
      </c>
      <c r="AC11" s="493">
        <v>119320</v>
      </c>
      <c r="AD11" s="493">
        <v>7290</v>
      </c>
      <c r="AE11" s="493">
        <v>13700</v>
      </c>
      <c r="AF11" s="493">
        <v>8210</v>
      </c>
      <c r="AG11" s="493">
        <v>52460</v>
      </c>
      <c r="AH11" s="493">
        <v>6740</v>
      </c>
      <c r="AI11" s="493">
        <v>1070</v>
      </c>
      <c r="AJ11" s="540">
        <v>1680</v>
      </c>
      <c r="AK11" s="540">
        <v>1080</v>
      </c>
      <c r="AL11" s="540">
        <v>1080</v>
      </c>
      <c r="AM11" s="540">
        <v>260</v>
      </c>
      <c r="AN11" s="493">
        <v>2630</v>
      </c>
      <c r="AO11" s="493">
        <v>6530</v>
      </c>
      <c r="AP11" s="493">
        <v>730</v>
      </c>
      <c r="AQ11" s="493">
        <v>130</v>
      </c>
      <c r="AR11" s="493">
        <v>3250</v>
      </c>
      <c r="AS11" s="493">
        <v>770</v>
      </c>
      <c r="AT11" s="493">
        <v>340</v>
      </c>
      <c r="AU11" s="493">
        <v>1000</v>
      </c>
      <c r="AV11" s="540">
        <v>390</v>
      </c>
      <c r="AW11" s="540">
        <v>300</v>
      </c>
      <c r="AX11" s="493">
        <v>9180</v>
      </c>
      <c r="AZ11" s="492">
        <f t="shared" si="2"/>
        <v>6.1096211867247736E-2</v>
      </c>
      <c r="BA11" s="492">
        <f t="shared" si="11"/>
        <v>0.11481729802212538</v>
      </c>
      <c r="BB11" s="492">
        <f t="shared" si="12"/>
        <v>6.8806570566543754E-2</v>
      </c>
      <c r="BC11" s="492">
        <f t="shared" si="13"/>
        <v>0.43965806235333554</v>
      </c>
      <c r="BD11" s="492">
        <f t="shared" si="14"/>
        <v>5.6486758297016423E-2</v>
      </c>
      <c r="BE11" s="492">
        <f t="shared" si="15"/>
        <v>8.9674824002681872E-3</v>
      </c>
      <c r="BF11" s="492">
        <f t="shared" si="16"/>
        <v>1.4079785450888367E-2</v>
      </c>
      <c r="BG11" s="492">
        <f t="shared" si="17"/>
        <v>9.0512906469996639E-3</v>
      </c>
      <c r="BH11" s="492">
        <f t="shared" si="18"/>
        <v>9.0512906469996639E-3</v>
      </c>
      <c r="BI11" s="492">
        <f t="shared" si="19"/>
        <v>2.179014415018438E-3</v>
      </c>
      <c r="BJ11" s="492">
        <f t="shared" si="20"/>
        <v>2.2041568890378813E-2</v>
      </c>
      <c r="BK11" s="492">
        <f t="shared" si="21"/>
        <v>5.4726785115655381E-2</v>
      </c>
      <c r="BL11" s="492">
        <f t="shared" si="22"/>
        <v>6.1180020113979217E-3</v>
      </c>
      <c r="BM11" s="492">
        <f t="shared" si="23"/>
        <v>1.089507207509219E-3</v>
      </c>
      <c r="BN11" s="492">
        <f t="shared" si="24"/>
        <v>2.7237680187730474E-2</v>
      </c>
      <c r="BO11" s="492">
        <f t="shared" si="25"/>
        <v>6.4532349983238355E-3</v>
      </c>
    </row>
    <row r="12" spans="1:67" x14ac:dyDescent="0.25">
      <c r="B12" s="9"/>
      <c r="C12" s="9"/>
      <c r="D12" s="9"/>
      <c r="E12" s="9"/>
      <c r="F12" s="9"/>
      <c r="G12" s="9"/>
      <c r="H12" s="9"/>
      <c r="I12" s="9"/>
      <c r="L12" s="862" t="s">
        <v>425</v>
      </c>
      <c r="M12" s="849"/>
      <c r="O12" s="499" t="s">
        <v>88</v>
      </c>
      <c r="P12" s="499" t="str">
        <f t="shared" si="4"/>
        <v>台湾</v>
      </c>
      <c r="Q12" s="64" t="str">
        <f t="shared" si="5"/>
        <v>中国</v>
      </c>
      <c r="R12" s="64" t="str">
        <f t="shared" si="6"/>
        <v>香港</v>
      </c>
      <c r="S12" s="64" t="str">
        <f t="shared" si="7"/>
        <v>インドネシア</v>
      </c>
      <c r="T12" s="500" t="str">
        <f t="shared" si="8"/>
        <v>韓国</v>
      </c>
      <c r="U12" s="64" t="s">
        <v>71</v>
      </c>
      <c r="V12" s="589">
        <f t="shared" si="9"/>
        <v>0.48857977917298118</v>
      </c>
      <c r="W12" s="590">
        <f t="shared" si="1"/>
        <v>0.10489283394674172</v>
      </c>
      <c r="X12" s="590">
        <f t="shared" si="1"/>
        <v>8.5516345529335361E-2</v>
      </c>
      <c r="Y12" s="590">
        <f t="shared" si="1"/>
        <v>6.2946525221909508E-2</v>
      </c>
      <c r="Z12" s="590">
        <f t="shared" si="1"/>
        <v>4.8332972504871181E-2</v>
      </c>
      <c r="AA12" s="591">
        <f t="shared" si="10"/>
        <v>0.20973154362416102</v>
      </c>
      <c r="AC12" s="493">
        <v>184760</v>
      </c>
      <c r="AD12" s="493">
        <v>8930</v>
      </c>
      <c r="AE12" s="493">
        <v>19380</v>
      </c>
      <c r="AF12" s="493">
        <v>15800</v>
      </c>
      <c r="AG12" s="493">
        <v>90270</v>
      </c>
      <c r="AH12" s="493">
        <v>6030</v>
      </c>
      <c r="AI12" s="493">
        <v>980</v>
      </c>
      <c r="AJ12" s="540">
        <v>1560</v>
      </c>
      <c r="AK12" s="540">
        <v>1400</v>
      </c>
      <c r="AL12" s="540">
        <v>990</v>
      </c>
      <c r="AM12" s="540">
        <v>750</v>
      </c>
      <c r="AN12" s="493">
        <v>4460</v>
      </c>
      <c r="AO12" s="493">
        <v>11630</v>
      </c>
      <c r="AP12" s="493">
        <v>2190</v>
      </c>
      <c r="AQ12" s="493">
        <v>370</v>
      </c>
      <c r="AR12" s="493">
        <v>3080</v>
      </c>
      <c r="AS12" s="493">
        <v>700</v>
      </c>
      <c r="AT12" s="493">
        <v>1100</v>
      </c>
      <c r="AU12" s="493">
        <v>590</v>
      </c>
      <c r="AV12" s="540">
        <v>410</v>
      </c>
      <c r="AW12" s="540">
        <v>460</v>
      </c>
      <c r="AX12" s="493">
        <v>11920</v>
      </c>
      <c r="AZ12" s="492">
        <f t="shared" si="2"/>
        <v>4.8332972504871181E-2</v>
      </c>
      <c r="BA12" s="492">
        <f t="shared" si="11"/>
        <v>0.10489283394674172</v>
      </c>
      <c r="BB12" s="492">
        <f t="shared" si="12"/>
        <v>8.5516345529335361E-2</v>
      </c>
      <c r="BC12" s="492">
        <f t="shared" si="13"/>
        <v>0.48857977917298118</v>
      </c>
      <c r="BD12" s="492">
        <f t="shared" si="14"/>
        <v>3.2636934401385584E-2</v>
      </c>
      <c r="BE12" s="492">
        <f t="shared" si="15"/>
        <v>5.3041783935916867E-3</v>
      </c>
      <c r="BF12" s="492">
        <f t="shared" si="16"/>
        <v>8.4433860142888069E-3</v>
      </c>
      <c r="BG12" s="492">
        <f t="shared" si="17"/>
        <v>7.577397705130981E-3</v>
      </c>
      <c r="BH12" s="492">
        <f t="shared" si="18"/>
        <v>5.3583026629140506E-3</v>
      </c>
      <c r="BI12" s="492">
        <f t="shared" si="19"/>
        <v>4.0593201991773109E-3</v>
      </c>
      <c r="BJ12" s="492">
        <f t="shared" si="20"/>
        <v>2.4139424117774411E-2</v>
      </c>
      <c r="BK12" s="492">
        <f t="shared" si="21"/>
        <v>6.2946525221909508E-2</v>
      </c>
      <c r="BL12" s="492">
        <f t="shared" si="22"/>
        <v>1.1853214981597748E-2</v>
      </c>
      <c r="BM12" s="492">
        <f t="shared" si="23"/>
        <v>2.0025979649274735E-3</v>
      </c>
      <c r="BN12" s="492">
        <f t="shared" si="24"/>
        <v>1.6670274951288158E-2</v>
      </c>
      <c r="BO12" s="492">
        <f t="shared" si="25"/>
        <v>3.7886988525654905E-3</v>
      </c>
    </row>
    <row r="13" spans="1:67" x14ac:dyDescent="0.25">
      <c r="B13" s="9"/>
      <c r="C13" s="9"/>
      <c r="D13" s="9"/>
      <c r="E13" s="9"/>
      <c r="F13" s="9"/>
      <c r="G13" s="9"/>
      <c r="H13" s="9"/>
      <c r="I13" s="9"/>
      <c r="L13" s="849" t="s">
        <v>61</v>
      </c>
      <c r="M13" s="850"/>
      <c r="O13" s="499" t="s">
        <v>89</v>
      </c>
      <c r="P13" s="499" t="str">
        <f t="shared" si="4"/>
        <v>台湾</v>
      </c>
      <c r="Q13" s="64" t="str">
        <f t="shared" si="5"/>
        <v>インドネシア</v>
      </c>
      <c r="R13" s="64" t="str">
        <f t="shared" si="6"/>
        <v>中国</v>
      </c>
      <c r="S13" s="64" t="str">
        <f t="shared" si="7"/>
        <v>アメリカ</v>
      </c>
      <c r="T13" s="500" t="str">
        <f t="shared" si="8"/>
        <v>欧州</v>
      </c>
      <c r="U13" s="64" t="s">
        <v>71</v>
      </c>
      <c r="V13" s="589">
        <f t="shared" si="9"/>
        <v>0.32582070354007048</v>
      </c>
      <c r="W13" s="590">
        <f t="shared" si="1"/>
        <v>0.14216207147251272</v>
      </c>
      <c r="X13" s="590">
        <f t="shared" si="1"/>
        <v>0.12398635423074772</v>
      </c>
      <c r="Y13" s="590">
        <f t="shared" si="1"/>
        <v>4.5746882165426987E-2</v>
      </c>
      <c r="Z13" s="590">
        <f t="shared" si="1"/>
        <v>4.0322129634807899E-2</v>
      </c>
      <c r="AA13" s="591">
        <f t="shared" si="10"/>
        <v>0.32196185895643425</v>
      </c>
      <c r="AC13" s="493">
        <v>178810</v>
      </c>
      <c r="AD13" s="493">
        <v>3680</v>
      </c>
      <c r="AE13" s="493">
        <v>22170</v>
      </c>
      <c r="AF13" s="493">
        <v>6920</v>
      </c>
      <c r="AG13" s="493">
        <v>58260</v>
      </c>
      <c r="AH13" s="493">
        <v>8180</v>
      </c>
      <c r="AI13" s="493">
        <v>670</v>
      </c>
      <c r="AJ13" s="540">
        <v>1290</v>
      </c>
      <c r="AK13" s="540">
        <v>1730</v>
      </c>
      <c r="AL13" s="540">
        <v>920</v>
      </c>
      <c r="AM13" s="540">
        <v>600</v>
      </c>
      <c r="AN13" s="493">
        <v>2100</v>
      </c>
      <c r="AO13" s="493">
        <v>25420</v>
      </c>
      <c r="AP13" s="493">
        <v>1380</v>
      </c>
      <c r="AQ13" s="493">
        <v>1570</v>
      </c>
      <c r="AR13" s="493">
        <v>7210</v>
      </c>
      <c r="AS13" s="493">
        <v>990</v>
      </c>
      <c r="AT13" s="493">
        <v>13420</v>
      </c>
      <c r="AU13" s="493">
        <v>1340</v>
      </c>
      <c r="AV13" s="540">
        <v>290</v>
      </c>
      <c r="AW13" s="540">
        <v>610</v>
      </c>
      <c r="AX13" s="493">
        <v>17250</v>
      </c>
      <c r="AZ13" s="492">
        <f t="shared" si="2"/>
        <v>2.0580504446060063E-2</v>
      </c>
      <c r="BA13" s="492">
        <f t="shared" si="11"/>
        <v>0.12398635423074772</v>
      </c>
      <c r="BB13" s="492">
        <f t="shared" si="12"/>
        <v>3.8700296404004249E-2</v>
      </c>
      <c r="BC13" s="492">
        <f t="shared" si="13"/>
        <v>0.32582070354007048</v>
      </c>
      <c r="BD13" s="492">
        <f t="shared" si="14"/>
        <v>4.5746882165426987E-2</v>
      </c>
      <c r="BE13" s="492">
        <f t="shared" si="15"/>
        <v>3.746994015994631E-3</v>
      </c>
      <c r="BF13" s="492">
        <f t="shared" si="16"/>
        <v>7.2143616128851852E-3</v>
      </c>
      <c r="BG13" s="492">
        <f t="shared" si="17"/>
        <v>9.6750741010010622E-3</v>
      </c>
      <c r="BH13" s="492">
        <f t="shared" si="18"/>
        <v>5.1451261115150158E-3</v>
      </c>
      <c r="BI13" s="492">
        <f t="shared" si="19"/>
        <v>3.3555170292489233E-3</v>
      </c>
      <c r="BJ13" s="492">
        <f t="shared" si="20"/>
        <v>1.1744309602371232E-2</v>
      </c>
      <c r="BK13" s="492">
        <f t="shared" si="21"/>
        <v>0.14216207147251272</v>
      </c>
      <c r="BL13" s="492">
        <f t="shared" si="22"/>
        <v>7.7176891672725238E-3</v>
      </c>
      <c r="BM13" s="492">
        <f t="shared" si="23"/>
        <v>8.7802695598680168E-3</v>
      </c>
      <c r="BN13" s="492">
        <f t="shared" si="24"/>
        <v>4.0322129634807899E-2</v>
      </c>
      <c r="BO13" s="492">
        <f t="shared" si="25"/>
        <v>5.5366030982607235E-3</v>
      </c>
    </row>
    <row r="14" spans="1:67" x14ac:dyDescent="0.25">
      <c r="B14" s="9"/>
      <c r="C14" s="9"/>
      <c r="D14" s="9"/>
      <c r="E14" s="9"/>
      <c r="F14" s="9"/>
      <c r="G14" s="9"/>
      <c r="H14" s="9"/>
      <c r="I14" s="9"/>
      <c r="L14" s="850" t="s">
        <v>34</v>
      </c>
      <c r="M14" s="851"/>
      <c r="O14" s="499" t="s">
        <v>90</v>
      </c>
      <c r="P14" s="499" t="str">
        <f t="shared" si="4"/>
        <v>中国</v>
      </c>
      <c r="Q14" s="64" t="str">
        <f t="shared" si="5"/>
        <v>台湾</v>
      </c>
      <c r="R14" s="64" t="str">
        <f t="shared" si="6"/>
        <v>アメリカ</v>
      </c>
      <c r="S14" s="64" t="str">
        <f t="shared" si="7"/>
        <v>韓国</v>
      </c>
      <c r="T14" s="500" t="str">
        <f t="shared" si="8"/>
        <v>インドネシア</v>
      </c>
      <c r="U14" s="64" t="s">
        <v>71</v>
      </c>
      <c r="V14" s="589">
        <f t="shared" si="9"/>
        <v>0.2590269952476606</v>
      </c>
      <c r="W14" s="590">
        <f t="shared" si="1"/>
        <v>0.16691979814805741</v>
      </c>
      <c r="X14" s="590">
        <f t="shared" si="1"/>
        <v>6.8639459115182988E-2</v>
      </c>
      <c r="Y14" s="590">
        <f t="shared" si="1"/>
        <v>5.3353583851844591E-2</v>
      </c>
      <c r="Z14" s="590">
        <f t="shared" si="1"/>
        <v>5.2716672382538826E-2</v>
      </c>
      <c r="AA14" s="591">
        <f t="shared" si="10"/>
        <v>0.39934349125471558</v>
      </c>
      <c r="AC14" s="493">
        <v>204110</v>
      </c>
      <c r="AD14" s="493">
        <v>10890</v>
      </c>
      <c r="AE14" s="493">
        <v>52870</v>
      </c>
      <c r="AF14" s="493">
        <v>9030</v>
      </c>
      <c r="AG14" s="493">
        <v>34070</v>
      </c>
      <c r="AH14" s="493">
        <v>14010</v>
      </c>
      <c r="AI14" s="493">
        <v>1210</v>
      </c>
      <c r="AJ14" s="540">
        <v>2940</v>
      </c>
      <c r="AK14" s="540">
        <v>3870</v>
      </c>
      <c r="AL14" s="540">
        <v>2280</v>
      </c>
      <c r="AM14" s="540">
        <v>1130</v>
      </c>
      <c r="AN14" s="493">
        <v>1860</v>
      </c>
      <c r="AO14" s="493">
        <v>10760</v>
      </c>
      <c r="AP14" s="493">
        <v>1250</v>
      </c>
      <c r="AQ14" s="493">
        <v>3120</v>
      </c>
      <c r="AR14" s="493">
        <v>2020</v>
      </c>
      <c r="AS14" s="493">
        <v>2300</v>
      </c>
      <c r="AT14" s="493">
        <v>7920</v>
      </c>
      <c r="AU14" s="493">
        <v>1830</v>
      </c>
      <c r="AV14" s="540">
        <v>2210</v>
      </c>
      <c r="AW14" s="540">
        <v>1890</v>
      </c>
      <c r="AX14" s="493">
        <v>33430</v>
      </c>
      <c r="AZ14" s="492">
        <f t="shared" si="2"/>
        <v>5.3353583851844591E-2</v>
      </c>
      <c r="BA14" s="492">
        <f t="shared" si="11"/>
        <v>0.2590269952476606</v>
      </c>
      <c r="BB14" s="492">
        <f t="shared" si="12"/>
        <v>4.4240850521777474E-2</v>
      </c>
      <c r="BC14" s="492">
        <f t="shared" si="13"/>
        <v>0.16691979814805741</v>
      </c>
      <c r="BD14" s="492">
        <f t="shared" si="14"/>
        <v>6.8639459115182988E-2</v>
      </c>
      <c r="BE14" s="492">
        <f t="shared" si="15"/>
        <v>5.9281759835382881E-3</v>
      </c>
      <c r="BF14" s="492">
        <f t="shared" si="16"/>
        <v>1.4403997844299642E-2</v>
      </c>
      <c r="BG14" s="492">
        <f t="shared" si="17"/>
        <v>1.8960364509333201E-2</v>
      </c>
      <c r="BH14" s="492">
        <f t="shared" si="18"/>
        <v>1.1170447307824212E-2</v>
      </c>
      <c r="BI14" s="492">
        <f t="shared" si="19"/>
        <v>5.5362304639655089E-3</v>
      </c>
      <c r="BJ14" s="492">
        <f t="shared" si="20"/>
        <v>9.1127333300671208E-3</v>
      </c>
      <c r="BK14" s="492">
        <f t="shared" si="21"/>
        <v>5.2716672382538826E-2</v>
      </c>
      <c r="BL14" s="492">
        <f t="shared" si="22"/>
        <v>6.1241487433246781E-3</v>
      </c>
      <c r="BM14" s="492">
        <f t="shared" si="23"/>
        <v>1.5285875263338395E-2</v>
      </c>
      <c r="BN14" s="492">
        <f t="shared" si="24"/>
        <v>9.8966243692126792E-3</v>
      </c>
      <c r="BO14" s="492">
        <f t="shared" si="25"/>
        <v>1.1268433687717407E-2</v>
      </c>
    </row>
    <row r="15" spans="1:67" x14ac:dyDescent="0.25">
      <c r="B15" s="9"/>
      <c r="C15" s="9"/>
      <c r="D15" s="9"/>
      <c r="E15" s="9"/>
      <c r="F15" s="9"/>
      <c r="G15" s="9"/>
      <c r="H15" s="9"/>
      <c r="I15" s="9"/>
      <c r="L15" s="851" t="s">
        <v>32</v>
      </c>
      <c r="M15" s="852"/>
      <c r="O15" s="499" t="s">
        <v>91</v>
      </c>
      <c r="P15" s="499" t="str">
        <f t="shared" si="4"/>
        <v>台湾</v>
      </c>
      <c r="Q15" s="64" t="str">
        <f t="shared" si="5"/>
        <v>中国</v>
      </c>
      <c r="R15" s="64" t="str">
        <f t="shared" si="6"/>
        <v>アメリカ</v>
      </c>
      <c r="S15" s="64" t="str">
        <f t="shared" si="7"/>
        <v>インドネシア</v>
      </c>
      <c r="T15" s="500" t="str">
        <f t="shared" si="8"/>
        <v>香港</v>
      </c>
      <c r="U15" s="64" t="s">
        <v>71</v>
      </c>
      <c r="V15" s="589">
        <f t="shared" si="9"/>
        <v>0.1866731994120529</v>
      </c>
      <c r="W15" s="590">
        <f t="shared" si="1"/>
        <v>0.16130855915275316</v>
      </c>
      <c r="X15" s="590">
        <f t="shared" si="1"/>
        <v>0.10157162778426865</v>
      </c>
      <c r="Y15" s="590">
        <f t="shared" si="1"/>
        <v>7.5717031621000269E-2</v>
      </c>
      <c r="Z15" s="590">
        <f t="shared" si="1"/>
        <v>6.5541024384728447E-2</v>
      </c>
      <c r="AA15" s="591">
        <f t="shared" si="10"/>
        <v>0.40918855764519657</v>
      </c>
      <c r="AC15" s="493">
        <v>265330</v>
      </c>
      <c r="AD15" s="493">
        <v>14120</v>
      </c>
      <c r="AE15" s="493">
        <v>42800</v>
      </c>
      <c r="AF15" s="493">
        <v>17390</v>
      </c>
      <c r="AG15" s="493">
        <v>49530</v>
      </c>
      <c r="AH15" s="493">
        <v>26950</v>
      </c>
      <c r="AI15" s="493">
        <v>3830</v>
      </c>
      <c r="AJ15" s="540">
        <v>5110</v>
      </c>
      <c r="AK15" s="540">
        <v>5350</v>
      </c>
      <c r="AL15" s="540">
        <v>7040</v>
      </c>
      <c r="AM15" s="540">
        <v>3810</v>
      </c>
      <c r="AN15" s="493">
        <v>5510</v>
      </c>
      <c r="AO15" s="493">
        <v>20090</v>
      </c>
      <c r="AP15" s="493">
        <v>3560</v>
      </c>
      <c r="AQ15" s="493">
        <v>4610</v>
      </c>
      <c r="AR15" s="493">
        <v>6570</v>
      </c>
      <c r="AS15" s="493">
        <v>4550</v>
      </c>
      <c r="AT15" s="493">
        <v>3890</v>
      </c>
      <c r="AU15" s="493">
        <v>3820</v>
      </c>
      <c r="AV15" s="540">
        <v>2640</v>
      </c>
      <c r="AW15" s="540">
        <v>1760</v>
      </c>
      <c r="AX15" s="493">
        <v>25520</v>
      </c>
      <c r="AZ15" s="492">
        <f t="shared" si="2"/>
        <v>5.3216748954132587E-2</v>
      </c>
      <c r="BA15" s="492">
        <f t="shared" si="11"/>
        <v>0.16130855915275316</v>
      </c>
      <c r="BB15" s="492">
        <f t="shared" si="12"/>
        <v>6.5541024384728447E-2</v>
      </c>
      <c r="BC15" s="492">
        <f t="shared" si="13"/>
        <v>0.1866731994120529</v>
      </c>
      <c r="BD15" s="492">
        <f t="shared" si="14"/>
        <v>0.10157162778426865</v>
      </c>
      <c r="BE15" s="492">
        <f t="shared" si="15"/>
        <v>1.4434854709230015E-2</v>
      </c>
      <c r="BF15" s="492">
        <f t="shared" si="16"/>
        <v>1.9259035917536652E-2</v>
      </c>
      <c r="BG15" s="492">
        <f t="shared" si="17"/>
        <v>2.0163569894094145E-2</v>
      </c>
      <c r="BH15" s="492">
        <f t="shared" si="18"/>
        <v>2.6532996645686504E-2</v>
      </c>
      <c r="BI15" s="492">
        <f t="shared" si="19"/>
        <v>1.4359476877850224E-2</v>
      </c>
      <c r="BJ15" s="492">
        <f t="shared" si="20"/>
        <v>2.0766592545132478E-2</v>
      </c>
      <c r="BK15" s="492">
        <f t="shared" si="21"/>
        <v>7.5717031621000269E-2</v>
      </c>
      <c r="BL15" s="492">
        <f t="shared" si="22"/>
        <v>1.3417253985602834E-2</v>
      </c>
      <c r="BM15" s="492">
        <f t="shared" si="23"/>
        <v>1.7374590133041871E-2</v>
      </c>
      <c r="BN15" s="492">
        <f t="shared" si="24"/>
        <v>2.476161760826141E-2</v>
      </c>
      <c r="BO15" s="492">
        <f t="shared" si="25"/>
        <v>1.71484566389025E-2</v>
      </c>
    </row>
    <row r="16" spans="1:67" x14ac:dyDescent="0.25">
      <c r="B16" s="9"/>
      <c r="C16" s="9"/>
      <c r="D16" s="9"/>
      <c r="E16" s="9"/>
      <c r="F16" s="9"/>
      <c r="G16" s="9"/>
      <c r="H16" s="9"/>
      <c r="I16" s="9"/>
      <c r="L16" s="513" t="s">
        <v>71</v>
      </c>
      <c r="M16" s="536"/>
      <c r="O16" s="499" t="s">
        <v>92</v>
      </c>
      <c r="P16" s="499" t="str">
        <f t="shared" si="4"/>
        <v>台湾</v>
      </c>
      <c r="Q16" s="64" t="str">
        <f t="shared" si="5"/>
        <v>中国</v>
      </c>
      <c r="R16" s="64" t="str">
        <f t="shared" si="6"/>
        <v>香港</v>
      </c>
      <c r="S16" s="64" t="str">
        <f t="shared" si="7"/>
        <v>インドネシア</v>
      </c>
      <c r="T16" s="500" t="str">
        <f t="shared" si="8"/>
        <v>アメリカ</v>
      </c>
      <c r="U16" s="64" t="s">
        <v>71</v>
      </c>
      <c r="V16" s="589">
        <f t="shared" si="9"/>
        <v>0.42654873834033225</v>
      </c>
      <c r="W16" s="590">
        <f t="shared" si="1"/>
        <v>0.13731465309004423</v>
      </c>
      <c r="X16" s="590">
        <f t="shared" si="1"/>
        <v>9.498680738786279E-2</v>
      </c>
      <c r="Y16" s="590">
        <f t="shared" si="1"/>
        <v>7.2243487309078744E-2</v>
      </c>
      <c r="Z16" s="590">
        <f t="shared" si="1"/>
        <v>4.2587981716154445E-2</v>
      </c>
      <c r="AA16" s="591">
        <f t="shared" si="10"/>
        <v>0.22631833215652764</v>
      </c>
      <c r="AC16" s="493">
        <v>269090</v>
      </c>
      <c r="AD16" s="493">
        <v>10690</v>
      </c>
      <c r="AE16" s="493">
        <v>36950</v>
      </c>
      <c r="AF16" s="493">
        <v>25560</v>
      </c>
      <c r="AG16" s="493">
        <v>114780</v>
      </c>
      <c r="AH16" s="493">
        <v>11460</v>
      </c>
      <c r="AI16" s="493">
        <v>2000</v>
      </c>
      <c r="AJ16" s="540">
        <v>1790</v>
      </c>
      <c r="AK16" s="540">
        <v>2110</v>
      </c>
      <c r="AL16" s="540">
        <v>1480</v>
      </c>
      <c r="AM16" s="540">
        <v>1130</v>
      </c>
      <c r="AN16" s="493">
        <v>5530</v>
      </c>
      <c r="AO16" s="493">
        <v>19440</v>
      </c>
      <c r="AP16" s="493">
        <v>2990</v>
      </c>
      <c r="AQ16" s="493">
        <v>970</v>
      </c>
      <c r="AR16" s="493">
        <v>3460</v>
      </c>
      <c r="AS16" s="493">
        <v>1910</v>
      </c>
      <c r="AT16" s="493">
        <v>1390</v>
      </c>
      <c r="AU16" s="493">
        <v>1560</v>
      </c>
      <c r="AV16" s="540">
        <v>1170</v>
      </c>
      <c r="AW16" s="540">
        <v>1820</v>
      </c>
      <c r="AX16" s="493">
        <v>15400</v>
      </c>
      <c r="AZ16" s="492">
        <f t="shared" si="2"/>
        <v>3.9726485562451223E-2</v>
      </c>
      <c r="BA16" s="492">
        <f t="shared" si="11"/>
        <v>0.13731465309004423</v>
      </c>
      <c r="BB16" s="492">
        <f t="shared" si="12"/>
        <v>9.498680738786279E-2</v>
      </c>
      <c r="BC16" s="492">
        <f t="shared" si="13"/>
        <v>0.42654873834033225</v>
      </c>
      <c r="BD16" s="492">
        <f t="shared" si="14"/>
        <v>4.2587981716154445E-2</v>
      </c>
      <c r="BE16" s="492">
        <f t="shared" si="15"/>
        <v>7.4324575420862907E-3</v>
      </c>
      <c r="BF16" s="492">
        <f t="shared" si="16"/>
        <v>6.6520495001672307E-3</v>
      </c>
      <c r="BG16" s="492">
        <f t="shared" si="17"/>
        <v>7.841242706901036E-3</v>
      </c>
      <c r="BH16" s="492">
        <f t="shared" si="18"/>
        <v>5.500018581143855E-3</v>
      </c>
      <c r="BI16" s="492">
        <f t="shared" si="19"/>
        <v>4.1993385112787541E-3</v>
      </c>
      <c r="BJ16" s="492">
        <f t="shared" si="20"/>
        <v>2.0550745103868593E-2</v>
      </c>
      <c r="BK16" s="492">
        <f t="shared" si="21"/>
        <v>7.2243487309078744E-2</v>
      </c>
      <c r="BL16" s="492">
        <f t="shared" si="22"/>
        <v>1.1111524025419005E-2</v>
      </c>
      <c r="BM16" s="492">
        <f t="shared" si="23"/>
        <v>3.604741907911851E-3</v>
      </c>
      <c r="BN16" s="492">
        <f t="shared" si="24"/>
        <v>1.2858151547809284E-2</v>
      </c>
      <c r="BO16" s="492">
        <f t="shared" si="25"/>
        <v>7.0979969526924081E-3</v>
      </c>
    </row>
    <row r="17" spans="2:67" x14ac:dyDescent="0.25">
      <c r="B17" s="9"/>
      <c r="C17" s="9"/>
      <c r="D17" s="9"/>
      <c r="E17" s="9"/>
      <c r="F17" s="9"/>
      <c r="G17" s="9"/>
      <c r="H17" s="9"/>
      <c r="I17" s="9"/>
      <c r="O17" s="499" t="s">
        <v>93</v>
      </c>
      <c r="P17" s="499" t="str">
        <f t="shared" si="4"/>
        <v>中国</v>
      </c>
      <c r="Q17" s="64" t="str">
        <f t="shared" si="5"/>
        <v>韓国</v>
      </c>
      <c r="R17" s="64" t="str">
        <f t="shared" si="6"/>
        <v>アメリカ</v>
      </c>
      <c r="S17" s="64" t="str">
        <f t="shared" si="7"/>
        <v>台湾</v>
      </c>
      <c r="T17" s="500" t="str">
        <f t="shared" si="8"/>
        <v>インドネシア</v>
      </c>
      <c r="U17" s="64" t="s">
        <v>71</v>
      </c>
      <c r="V17" s="589">
        <f t="shared" si="9"/>
        <v>0.29490672814923496</v>
      </c>
      <c r="W17" s="590">
        <f t="shared" si="1"/>
        <v>0.11900020959966465</v>
      </c>
      <c r="X17" s="590">
        <f t="shared" si="1"/>
        <v>8.2058268706770063E-2</v>
      </c>
      <c r="Y17" s="590">
        <f t="shared" si="1"/>
        <v>6.5919094529448746E-2</v>
      </c>
      <c r="Z17" s="590">
        <f t="shared" si="1"/>
        <v>5.2190316495493605E-2</v>
      </c>
      <c r="AA17" s="591">
        <f t="shared" si="10"/>
        <v>0.38592538251938802</v>
      </c>
      <c r="AC17" s="493">
        <v>190840</v>
      </c>
      <c r="AD17" s="493">
        <v>22710</v>
      </c>
      <c r="AE17" s="493">
        <v>56280</v>
      </c>
      <c r="AF17" s="493">
        <v>6450</v>
      </c>
      <c r="AG17" s="493">
        <v>12580</v>
      </c>
      <c r="AH17" s="493">
        <v>15660</v>
      </c>
      <c r="AI17" s="493">
        <v>2980</v>
      </c>
      <c r="AJ17" s="540">
        <v>3080</v>
      </c>
      <c r="AK17" s="540">
        <v>3540</v>
      </c>
      <c r="AL17" s="540">
        <v>3250</v>
      </c>
      <c r="AM17" s="540">
        <v>1580</v>
      </c>
      <c r="AN17" s="493">
        <v>2320</v>
      </c>
      <c r="AO17" s="493">
        <v>9960</v>
      </c>
      <c r="AP17" s="493">
        <v>2870</v>
      </c>
      <c r="AQ17" s="493">
        <v>4360</v>
      </c>
      <c r="AR17" s="493">
        <v>2250</v>
      </c>
      <c r="AS17" s="493">
        <v>1680</v>
      </c>
      <c r="AT17" s="493">
        <v>4740</v>
      </c>
      <c r="AU17" s="493">
        <v>2000</v>
      </c>
      <c r="AV17" s="540">
        <v>2450</v>
      </c>
      <c r="AW17" s="540">
        <v>580</v>
      </c>
      <c r="AX17" s="493">
        <v>27250</v>
      </c>
      <c r="AZ17" s="492">
        <f t="shared" si="2"/>
        <v>0.11900020959966465</v>
      </c>
      <c r="BA17" s="492">
        <f t="shared" si="11"/>
        <v>0.29490672814923496</v>
      </c>
      <c r="BB17" s="492">
        <f t="shared" si="12"/>
        <v>3.379794592328652E-2</v>
      </c>
      <c r="BC17" s="492">
        <f t="shared" si="13"/>
        <v>6.5919094529448746E-2</v>
      </c>
      <c r="BD17" s="492">
        <f t="shared" si="14"/>
        <v>8.2058268706770063E-2</v>
      </c>
      <c r="BE17" s="492">
        <f t="shared" si="15"/>
        <v>1.5615175015719974E-2</v>
      </c>
      <c r="BF17" s="492">
        <f t="shared" si="16"/>
        <v>1.6139174177321317E-2</v>
      </c>
      <c r="BG17" s="492">
        <f t="shared" si="17"/>
        <v>1.8549570320687488E-2</v>
      </c>
      <c r="BH17" s="492">
        <f t="shared" si="18"/>
        <v>1.7029972752043598E-2</v>
      </c>
      <c r="BI17" s="492">
        <f t="shared" si="19"/>
        <v>8.2791867533011949E-3</v>
      </c>
      <c r="BJ17" s="492">
        <f t="shared" si="20"/>
        <v>1.2156780549151121E-2</v>
      </c>
      <c r="BK17" s="492">
        <f t="shared" si="21"/>
        <v>5.2190316495493605E-2</v>
      </c>
      <c r="BL17" s="492">
        <f t="shared" si="22"/>
        <v>1.50387759379585E-2</v>
      </c>
      <c r="BM17" s="492">
        <f t="shared" si="23"/>
        <v>2.2846363445818488E-2</v>
      </c>
      <c r="BN17" s="492">
        <f t="shared" si="24"/>
        <v>1.1789981136030182E-2</v>
      </c>
      <c r="BO17" s="492">
        <f t="shared" si="25"/>
        <v>8.8031859149025355E-3</v>
      </c>
    </row>
    <row r="18" spans="2:67" x14ac:dyDescent="0.25">
      <c r="B18" s="9"/>
      <c r="C18" s="9"/>
      <c r="D18" s="9"/>
      <c r="E18" s="9"/>
      <c r="F18" s="9"/>
      <c r="G18" s="9"/>
      <c r="H18" s="9"/>
      <c r="I18" s="9"/>
      <c r="O18" s="499" t="s">
        <v>94</v>
      </c>
      <c r="P18" s="499" t="str">
        <f t="shared" si="4"/>
        <v>中国</v>
      </c>
      <c r="Q18" s="64" t="str">
        <f t="shared" si="5"/>
        <v>台湾</v>
      </c>
      <c r="R18" s="64" t="str">
        <f t="shared" si="6"/>
        <v>アメリカ</v>
      </c>
      <c r="S18" s="64" t="str">
        <f t="shared" si="7"/>
        <v>インドネシア</v>
      </c>
      <c r="T18" s="500" t="str">
        <f t="shared" si="8"/>
        <v>韓国</v>
      </c>
      <c r="U18" s="64" t="s">
        <v>71</v>
      </c>
      <c r="V18" s="589">
        <f t="shared" si="9"/>
        <v>0.40037557332157725</v>
      </c>
      <c r="W18" s="590">
        <f t="shared" si="1"/>
        <v>0.12190024840402533</v>
      </c>
      <c r="X18" s="590">
        <f t="shared" si="1"/>
        <v>7.3491136300051718E-2</v>
      </c>
      <c r="Y18" s="590">
        <f t="shared" si="1"/>
        <v>6.7022458097716883E-2</v>
      </c>
      <c r="Z18" s="590">
        <f t="shared" si="1"/>
        <v>4.0836180512577043E-2</v>
      </c>
      <c r="AA18" s="591">
        <f t="shared" si="10"/>
        <v>0.29637440336405163</v>
      </c>
      <c r="AC18" s="493">
        <v>4718120</v>
      </c>
      <c r="AD18" s="493">
        <v>192670</v>
      </c>
      <c r="AE18" s="493">
        <v>1889020</v>
      </c>
      <c r="AF18" s="493">
        <v>141960</v>
      </c>
      <c r="AG18" s="493">
        <v>575140</v>
      </c>
      <c r="AH18" s="493">
        <v>346740</v>
      </c>
      <c r="AI18" s="493">
        <v>46270</v>
      </c>
      <c r="AJ18" s="540">
        <v>52160</v>
      </c>
      <c r="AK18" s="540">
        <v>27700</v>
      </c>
      <c r="AL18" s="540">
        <v>27340</v>
      </c>
      <c r="AM18" s="540">
        <v>27360</v>
      </c>
      <c r="AN18" s="493">
        <v>105310</v>
      </c>
      <c r="AO18" s="493">
        <v>316220</v>
      </c>
      <c r="AP18" s="493">
        <v>79770</v>
      </c>
      <c r="AQ18" s="493">
        <v>28020</v>
      </c>
      <c r="AR18" s="493">
        <v>148500</v>
      </c>
      <c r="AS18" s="493">
        <v>61330</v>
      </c>
      <c r="AT18" s="493">
        <v>72990</v>
      </c>
      <c r="AU18" s="493">
        <v>77870</v>
      </c>
      <c r="AV18" s="540">
        <v>12990</v>
      </c>
      <c r="AW18" s="540">
        <v>12180</v>
      </c>
      <c r="AX18" s="493">
        <v>445240</v>
      </c>
      <c r="AZ18" s="492">
        <f t="shared" si="2"/>
        <v>4.0836180512577043E-2</v>
      </c>
      <c r="BA18" s="492">
        <f t="shared" si="11"/>
        <v>0.40037557332157725</v>
      </c>
      <c r="BB18" s="492">
        <f t="shared" si="12"/>
        <v>3.008825549159411E-2</v>
      </c>
      <c r="BC18" s="492">
        <f t="shared" si="13"/>
        <v>0.12190024840402533</v>
      </c>
      <c r="BD18" s="492">
        <f t="shared" si="14"/>
        <v>7.3491136300051718E-2</v>
      </c>
      <c r="BE18" s="492">
        <f t="shared" si="15"/>
        <v>9.8068722287690865E-3</v>
      </c>
      <c r="BF18" s="492">
        <f t="shared" si="16"/>
        <v>1.105525082024196E-2</v>
      </c>
      <c r="BG18" s="492">
        <f t="shared" si="17"/>
        <v>5.8709825099827898E-3</v>
      </c>
      <c r="BH18" s="492">
        <f t="shared" si="18"/>
        <v>5.7946809322357209E-3</v>
      </c>
      <c r="BI18" s="492">
        <f t="shared" si="19"/>
        <v>5.7989199087772249E-3</v>
      </c>
      <c r="BJ18" s="492">
        <f t="shared" si="20"/>
        <v>2.2320330979288362E-2</v>
      </c>
      <c r="BK18" s="492">
        <f t="shared" si="21"/>
        <v>6.7022458097716883E-2</v>
      </c>
      <c r="BL18" s="492">
        <f t="shared" si="22"/>
        <v>1.6907157935787984E-2</v>
      </c>
      <c r="BM18" s="492">
        <f t="shared" si="23"/>
        <v>5.9388061346468506E-3</v>
      </c>
      <c r="BN18" s="492">
        <f t="shared" si="24"/>
        <v>3.1474400820665861E-2</v>
      </c>
      <c r="BO18" s="492">
        <f t="shared" si="25"/>
        <v>1.2998821564521462E-2</v>
      </c>
    </row>
    <row r="19" spans="2:67" x14ac:dyDescent="0.25">
      <c r="B19" s="9"/>
      <c r="C19" s="9"/>
      <c r="D19" s="9"/>
      <c r="E19" s="9"/>
      <c r="F19" s="9"/>
      <c r="G19" s="9"/>
      <c r="H19" s="9"/>
      <c r="I19" s="9"/>
      <c r="O19" s="499" t="s">
        <v>95</v>
      </c>
      <c r="P19" s="499" t="str">
        <f t="shared" si="4"/>
        <v>中国</v>
      </c>
      <c r="Q19" s="64" t="str">
        <f t="shared" si="5"/>
        <v>アメリカ</v>
      </c>
      <c r="R19" s="64" t="str">
        <f t="shared" si="6"/>
        <v>台湾</v>
      </c>
      <c r="S19" s="64" t="str">
        <f t="shared" si="7"/>
        <v>韓国</v>
      </c>
      <c r="T19" s="500" t="str">
        <f t="shared" si="8"/>
        <v>香港</v>
      </c>
      <c r="U19" s="64" t="s">
        <v>71</v>
      </c>
      <c r="V19" s="589">
        <f t="shared" si="9"/>
        <v>0.25187177002757266</v>
      </c>
      <c r="W19" s="590">
        <f t="shared" si="1"/>
        <v>0.12281808645068482</v>
      </c>
      <c r="X19" s="590">
        <f t="shared" si="1"/>
        <v>7.6566508684376283E-2</v>
      </c>
      <c r="Y19" s="590">
        <f t="shared" si="1"/>
        <v>6.1476106117459135E-2</v>
      </c>
      <c r="Z19" s="590">
        <f t="shared" si="1"/>
        <v>4.6851030604642609E-2</v>
      </c>
      <c r="AA19" s="591">
        <f t="shared" si="10"/>
        <v>0.44041649811526451</v>
      </c>
      <c r="AC19" s="493">
        <v>27958830</v>
      </c>
      <c r="AD19" s="493">
        <v>1718800</v>
      </c>
      <c r="AE19" s="493">
        <v>7042040</v>
      </c>
      <c r="AF19" s="493">
        <v>1309900</v>
      </c>
      <c r="AG19" s="493">
        <v>2140710</v>
      </c>
      <c r="AH19" s="493">
        <v>3433850</v>
      </c>
      <c r="AI19" s="493">
        <v>504910</v>
      </c>
      <c r="AJ19" s="540">
        <v>964440</v>
      </c>
      <c r="AK19" s="540">
        <v>480700</v>
      </c>
      <c r="AL19" s="540">
        <v>652240</v>
      </c>
      <c r="AM19" s="540">
        <v>231060</v>
      </c>
      <c r="AN19" s="493">
        <v>891620</v>
      </c>
      <c r="AO19" s="493">
        <v>892440</v>
      </c>
      <c r="AP19" s="493">
        <v>379870</v>
      </c>
      <c r="AQ19" s="493">
        <v>264790</v>
      </c>
      <c r="AR19" s="493">
        <v>1226310</v>
      </c>
      <c r="AS19" s="493">
        <v>587220</v>
      </c>
      <c r="AT19" s="493">
        <v>195910</v>
      </c>
      <c r="AU19" s="493">
        <v>455300</v>
      </c>
      <c r="AV19" s="540">
        <v>403930</v>
      </c>
      <c r="AW19" s="540">
        <v>361450</v>
      </c>
      <c r="AX19" s="493">
        <v>3396780</v>
      </c>
      <c r="AZ19" s="492">
        <f t="shared" si="2"/>
        <v>6.1476106117459135E-2</v>
      </c>
      <c r="BA19" s="492">
        <f t="shared" si="11"/>
        <v>0.25187177002757266</v>
      </c>
      <c r="BB19" s="492">
        <f t="shared" si="12"/>
        <v>4.6851030604642609E-2</v>
      </c>
      <c r="BC19" s="492">
        <f t="shared" si="13"/>
        <v>7.6566508684376283E-2</v>
      </c>
      <c r="BD19" s="492">
        <f t="shared" si="14"/>
        <v>0.12281808645068482</v>
      </c>
      <c r="BE19" s="492">
        <f t="shared" si="15"/>
        <v>1.8059053257951065E-2</v>
      </c>
      <c r="BF19" s="492">
        <f t="shared" si="16"/>
        <v>3.4495005692298283E-2</v>
      </c>
      <c r="BG19" s="492">
        <f t="shared" si="17"/>
        <v>1.7193137194939846E-2</v>
      </c>
      <c r="BH19" s="492">
        <f t="shared" si="18"/>
        <v>2.332858706891526E-2</v>
      </c>
      <c r="BI19" s="492">
        <f t="shared" si="19"/>
        <v>8.2642943213288977E-3</v>
      </c>
      <c r="BJ19" s="492">
        <f t="shared" si="20"/>
        <v>3.1890461796863459E-2</v>
      </c>
      <c r="BK19" s="492">
        <f t="shared" si="21"/>
        <v>3.1919790635015842E-2</v>
      </c>
      <c r="BL19" s="492">
        <f t="shared" si="22"/>
        <v>1.3586763108470562E-2</v>
      </c>
      <c r="BM19" s="492">
        <f t="shared" si="23"/>
        <v>9.4707110419141281E-3</v>
      </c>
      <c r="BN19" s="492">
        <f t="shared" si="24"/>
        <v>4.3861277456889287E-2</v>
      </c>
      <c r="BO19" s="492">
        <f t="shared" si="25"/>
        <v>2.1003024804686032E-2</v>
      </c>
    </row>
    <row r="20" spans="2:67" x14ac:dyDescent="0.25">
      <c r="B20" s="9"/>
      <c r="C20" s="9"/>
      <c r="D20" s="9"/>
      <c r="E20" s="9"/>
      <c r="F20" s="9"/>
      <c r="G20" s="9"/>
      <c r="H20" s="9"/>
      <c r="I20" s="9"/>
      <c r="O20" s="499" t="s">
        <v>96</v>
      </c>
      <c r="P20" s="499" t="str">
        <f t="shared" si="4"/>
        <v>中国</v>
      </c>
      <c r="Q20" s="64" t="str">
        <f t="shared" si="5"/>
        <v>アメリカ</v>
      </c>
      <c r="R20" s="64" t="str">
        <f t="shared" si="6"/>
        <v>台湾</v>
      </c>
      <c r="S20" s="64" t="str">
        <f t="shared" si="7"/>
        <v>韓国</v>
      </c>
      <c r="T20" s="500" t="str">
        <f t="shared" si="8"/>
        <v>シンガポール</v>
      </c>
      <c r="U20" s="64" t="s">
        <v>71</v>
      </c>
      <c r="V20" s="589">
        <f t="shared" si="9"/>
        <v>0.31046869133748006</v>
      </c>
      <c r="W20" s="590">
        <f t="shared" si="1"/>
        <v>0.14928987698416726</v>
      </c>
      <c r="X20" s="590">
        <f t="shared" si="1"/>
        <v>5.8906894230736709E-2</v>
      </c>
      <c r="Y20" s="590">
        <f t="shared" si="1"/>
        <v>4.625354723273567E-2</v>
      </c>
      <c r="Z20" s="590">
        <f t="shared" si="1"/>
        <v>3.7506806966274654E-2</v>
      </c>
      <c r="AA20" s="591">
        <f t="shared" si="10"/>
        <v>0.39757418324860572</v>
      </c>
      <c r="AC20" s="493">
        <v>2956530</v>
      </c>
      <c r="AD20" s="493">
        <v>136750</v>
      </c>
      <c r="AE20" s="493">
        <v>917910</v>
      </c>
      <c r="AF20" s="493">
        <v>77860</v>
      </c>
      <c r="AG20" s="493">
        <v>174160</v>
      </c>
      <c r="AH20" s="493">
        <v>441380</v>
      </c>
      <c r="AI20" s="493">
        <v>51960</v>
      </c>
      <c r="AJ20" s="540">
        <v>110890</v>
      </c>
      <c r="AK20" s="540">
        <v>61200</v>
      </c>
      <c r="AL20" s="540">
        <v>55200</v>
      </c>
      <c r="AM20" s="540">
        <v>18870</v>
      </c>
      <c r="AN20" s="493">
        <v>53440</v>
      </c>
      <c r="AO20" s="493">
        <v>95050</v>
      </c>
      <c r="AP20" s="493">
        <v>26970</v>
      </c>
      <c r="AQ20" s="493">
        <v>64100</v>
      </c>
      <c r="AR20" s="493">
        <v>78950</v>
      </c>
      <c r="AS20" s="493">
        <v>35100</v>
      </c>
      <c r="AT20" s="493">
        <v>20390</v>
      </c>
      <c r="AU20" s="493">
        <v>26500</v>
      </c>
      <c r="AV20" s="540">
        <v>17600</v>
      </c>
      <c r="AW20" s="540">
        <v>26040</v>
      </c>
      <c r="AX20" s="493">
        <v>383100</v>
      </c>
      <c r="AZ20" s="492">
        <f t="shared" si="2"/>
        <v>4.625354723273567E-2</v>
      </c>
      <c r="BA20" s="492">
        <f t="shared" si="11"/>
        <v>0.31046869133748006</v>
      </c>
      <c r="BB20" s="492">
        <f t="shared" si="12"/>
        <v>2.6334926417117363E-2</v>
      </c>
      <c r="BC20" s="492">
        <f t="shared" si="13"/>
        <v>5.8906894230736709E-2</v>
      </c>
      <c r="BD20" s="492">
        <f t="shared" si="14"/>
        <v>0.14928987698416726</v>
      </c>
      <c r="BE20" s="492">
        <f t="shared" si="15"/>
        <v>1.75746567766943E-2</v>
      </c>
      <c r="BF20" s="492">
        <f t="shared" si="16"/>
        <v>3.7506806966274654E-2</v>
      </c>
      <c r="BG20" s="492">
        <f t="shared" si="17"/>
        <v>2.0699942161926312E-2</v>
      </c>
      <c r="BH20" s="492">
        <f t="shared" si="18"/>
        <v>1.8670536067619811E-2</v>
      </c>
      <c r="BI20" s="492">
        <f t="shared" si="19"/>
        <v>6.3824821665939462E-3</v>
      </c>
      <c r="BJ20" s="492">
        <f t="shared" si="20"/>
        <v>1.8075243613289903E-2</v>
      </c>
      <c r="BK20" s="492">
        <f t="shared" si="21"/>
        <v>3.2149174877305488E-2</v>
      </c>
      <c r="BL20" s="492">
        <f t="shared" si="22"/>
        <v>9.122180393907723E-3</v>
      </c>
      <c r="BM20" s="492">
        <f t="shared" si="23"/>
        <v>2.1680821774174453E-2</v>
      </c>
      <c r="BN20" s="492">
        <f t="shared" si="24"/>
        <v>2.6703601857583047E-2</v>
      </c>
      <c r="BO20" s="492">
        <f t="shared" si="25"/>
        <v>1.1872025651693032E-2</v>
      </c>
    </row>
    <row r="21" spans="2:67" x14ac:dyDescent="0.25">
      <c r="B21" s="9"/>
      <c r="C21" s="9"/>
      <c r="D21" s="9"/>
      <c r="E21" s="9"/>
      <c r="F21" s="9"/>
      <c r="G21" s="9"/>
      <c r="H21" s="9"/>
      <c r="I21" s="9"/>
      <c r="O21" s="499" t="s">
        <v>97</v>
      </c>
      <c r="P21" s="499" t="str">
        <f t="shared" si="4"/>
        <v>台湾</v>
      </c>
      <c r="Q21" s="64" t="str">
        <f t="shared" si="5"/>
        <v>中国</v>
      </c>
      <c r="R21" s="64" t="str">
        <f t="shared" si="6"/>
        <v>香港</v>
      </c>
      <c r="S21" s="64" t="str">
        <f t="shared" si="7"/>
        <v>欧州</v>
      </c>
      <c r="T21" s="500" t="str">
        <f t="shared" si="8"/>
        <v>韓国</v>
      </c>
      <c r="U21" s="64" t="s">
        <v>71</v>
      </c>
      <c r="V21" s="589">
        <f t="shared" si="9"/>
        <v>0.23659405111018014</v>
      </c>
      <c r="W21" s="590">
        <f t="shared" si="1"/>
        <v>0.20692815249266863</v>
      </c>
      <c r="X21" s="590">
        <f t="shared" si="1"/>
        <v>0.12327188940092165</v>
      </c>
      <c r="Y21" s="590">
        <f t="shared" si="1"/>
        <v>7.8733766233766239E-2</v>
      </c>
      <c r="Z21" s="590">
        <f t="shared" si="1"/>
        <v>5.2943024717218262E-2</v>
      </c>
      <c r="AA21" s="591">
        <f t="shared" si="10"/>
        <v>0.30152911604524502</v>
      </c>
      <c r="AC21" s="493">
        <v>381920</v>
      </c>
      <c r="AD21" s="493">
        <v>20220</v>
      </c>
      <c r="AE21" s="493">
        <v>79030</v>
      </c>
      <c r="AF21" s="493">
        <v>47080</v>
      </c>
      <c r="AG21" s="493">
        <v>90360</v>
      </c>
      <c r="AH21" s="493">
        <v>18600</v>
      </c>
      <c r="AI21" s="493">
        <v>2190</v>
      </c>
      <c r="AJ21" s="540">
        <v>4350</v>
      </c>
      <c r="AK21" s="540">
        <v>4440</v>
      </c>
      <c r="AL21" s="540">
        <v>1990</v>
      </c>
      <c r="AM21" s="540">
        <v>4910</v>
      </c>
      <c r="AN21" s="493">
        <v>14520</v>
      </c>
      <c r="AO21" s="493">
        <v>13070</v>
      </c>
      <c r="AP21" s="493">
        <v>4100</v>
      </c>
      <c r="AQ21" s="493">
        <v>1830</v>
      </c>
      <c r="AR21" s="493">
        <v>30070</v>
      </c>
      <c r="AS21" s="493">
        <v>3600</v>
      </c>
      <c r="AT21" s="493">
        <v>2510</v>
      </c>
      <c r="AU21" s="493">
        <v>1640</v>
      </c>
      <c r="AV21" s="540">
        <v>1050</v>
      </c>
      <c r="AW21" s="540">
        <v>1010</v>
      </c>
      <c r="AX21" s="493">
        <v>26390</v>
      </c>
      <c r="AZ21" s="492">
        <f t="shared" si="2"/>
        <v>5.2943024717218262E-2</v>
      </c>
      <c r="BA21" s="492">
        <f t="shared" si="11"/>
        <v>0.20692815249266863</v>
      </c>
      <c r="BB21" s="492">
        <f t="shared" si="12"/>
        <v>0.12327188940092165</v>
      </c>
      <c r="BC21" s="492">
        <f t="shared" si="13"/>
        <v>0.23659405111018014</v>
      </c>
      <c r="BD21" s="492">
        <f t="shared" si="14"/>
        <v>4.8701298701298704E-2</v>
      </c>
      <c r="BE21" s="492">
        <f t="shared" si="15"/>
        <v>5.7341851696690403E-3</v>
      </c>
      <c r="BF21" s="492">
        <f t="shared" si="16"/>
        <v>1.1389819857561793E-2</v>
      </c>
      <c r="BG21" s="492">
        <f t="shared" si="17"/>
        <v>1.1625471302890657E-2</v>
      </c>
      <c r="BH21" s="492">
        <f t="shared" si="18"/>
        <v>5.2105152911604523E-3</v>
      </c>
      <c r="BI21" s="492">
        <f t="shared" si="19"/>
        <v>1.285609551738584E-2</v>
      </c>
      <c r="BJ21" s="492">
        <f t="shared" si="20"/>
        <v>3.8018433179723504E-2</v>
      </c>
      <c r="BK21" s="492">
        <f t="shared" si="21"/>
        <v>3.4221826560536239E-2</v>
      </c>
      <c r="BL21" s="492">
        <f t="shared" si="22"/>
        <v>1.0735232509426058E-2</v>
      </c>
      <c r="BM21" s="492">
        <f t="shared" si="23"/>
        <v>4.7915793883535817E-3</v>
      </c>
      <c r="BN21" s="492">
        <f t="shared" si="24"/>
        <v>7.8733766233766239E-2</v>
      </c>
      <c r="BO21" s="492">
        <f t="shared" si="25"/>
        <v>9.4260578131545869E-3</v>
      </c>
    </row>
    <row r="22" spans="2:67" x14ac:dyDescent="0.25">
      <c r="B22" s="9"/>
      <c r="C22" s="9"/>
      <c r="D22" s="9"/>
      <c r="E22" s="9"/>
      <c r="F22" s="9"/>
      <c r="G22" s="9"/>
      <c r="H22" s="9"/>
      <c r="I22" s="9"/>
      <c r="O22" s="499" t="s">
        <v>98</v>
      </c>
      <c r="P22" s="499" t="str">
        <f t="shared" si="4"/>
        <v>台湾</v>
      </c>
      <c r="Q22" s="64" t="str">
        <f t="shared" si="5"/>
        <v>中国</v>
      </c>
      <c r="R22" s="64" t="str">
        <f t="shared" si="6"/>
        <v>香港</v>
      </c>
      <c r="S22" s="64" t="str">
        <f t="shared" si="7"/>
        <v>韓国</v>
      </c>
      <c r="T22" s="500" t="str">
        <f t="shared" si="8"/>
        <v>インドネシア</v>
      </c>
      <c r="U22" s="64" t="s">
        <v>71</v>
      </c>
      <c r="V22" s="589">
        <f t="shared" si="9"/>
        <v>0.35786315827520149</v>
      </c>
      <c r="W22" s="590">
        <f t="shared" si="1"/>
        <v>0.12639606751725882</v>
      </c>
      <c r="X22" s="590">
        <f t="shared" si="1"/>
        <v>0.11840821194925362</v>
      </c>
      <c r="Y22" s="590">
        <f t="shared" si="1"/>
        <v>7.3950916254021032E-2</v>
      </c>
      <c r="Z22" s="590">
        <f t="shared" si="1"/>
        <v>3.6216431127335816E-2</v>
      </c>
      <c r="AA22" s="591">
        <f t="shared" si="10"/>
        <v>0.28716521487692914</v>
      </c>
      <c r="AC22" s="493">
        <v>276670</v>
      </c>
      <c r="AD22" s="493">
        <v>20460</v>
      </c>
      <c r="AE22" s="493">
        <v>34970</v>
      </c>
      <c r="AF22" s="493">
        <v>32760</v>
      </c>
      <c r="AG22" s="493">
        <v>99010</v>
      </c>
      <c r="AH22" s="493">
        <v>7280</v>
      </c>
      <c r="AI22" s="493">
        <v>1220</v>
      </c>
      <c r="AJ22" s="540">
        <v>1460</v>
      </c>
      <c r="AK22" s="540">
        <v>1760</v>
      </c>
      <c r="AL22" s="540">
        <v>1150</v>
      </c>
      <c r="AM22" s="540">
        <v>2540</v>
      </c>
      <c r="AN22" s="493">
        <v>6860</v>
      </c>
      <c r="AO22" s="493">
        <v>10020</v>
      </c>
      <c r="AP22" s="493">
        <v>3500</v>
      </c>
      <c r="AQ22" s="493">
        <v>1940</v>
      </c>
      <c r="AR22" s="493">
        <v>2460</v>
      </c>
      <c r="AS22" s="493">
        <v>8900</v>
      </c>
      <c r="AT22" s="493">
        <v>4370</v>
      </c>
      <c r="AU22" s="493">
        <v>4040</v>
      </c>
      <c r="AV22" s="540">
        <v>1280</v>
      </c>
      <c r="AW22" s="540">
        <v>530</v>
      </c>
      <c r="AX22" s="493">
        <v>19560</v>
      </c>
      <c r="AZ22" s="492">
        <f t="shared" si="2"/>
        <v>7.3950916254021032E-2</v>
      </c>
      <c r="BA22" s="492">
        <f t="shared" si="11"/>
        <v>0.12639606751725882</v>
      </c>
      <c r="BB22" s="492">
        <f t="shared" si="12"/>
        <v>0.11840821194925362</v>
      </c>
      <c r="BC22" s="492">
        <f t="shared" si="13"/>
        <v>0.35786315827520149</v>
      </c>
      <c r="BD22" s="492">
        <f t="shared" si="14"/>
        <v>2.6312935988723026E-2</v>
      </c>
      <c r="BE22" s="492">
        <f t="shared" si="15"/>
        <v>4.4095854266816064E-3</v>
      </c>
      <c r="BF22" s="492">
        <f t="shared" si="16"/>
        <v>5.2770448548812663E-3</v>
      </c>
      <c r="BG22" s="492">
        <f t="shared" si="17"/>
        <v>6.3613691401308422E-3</v>
      </c>
      <c r="BH22" s="492">
        <f t="shared" si="18"/>
        <v>4.1565764267900386E-3</v>
      </c>
      <c r="BI22" s="492">
        <f t="shared" si="19"/>
        <v>9.1806122817797379E-3</v>
      </c>
      <c r="BJ22" s="492">
        <f t="shared" si="20"/>
        <v>2.4794881989373622E-2</v>
      </c>
      <c r="BK22" s="492">
        <f t="shared" si="21"/>
        <v>3.6216431127335816E-2</v>
      </c>
      <c r="BL22" s="492">
        <f t="shared" si="22"/>
        <v>1.2650449994578379E-2</v>
      </c>
      <c r="BM22" s="492">
        <f t="shared" si="23"/>
        <v>7.0119637112805869E-3</v>
      </c>
      <c r="BN22" s="492">
        <f t="shared" si="24"/>
        <v>8.8914591390465182E-3</v>
      </c>
      <c r="BO22" s="492">
        <f t="shared" si="25"/>
        <v>3.2168287129070737E-2</v>
      </c>
    </row>
    <row r="23" spans="2:67" x14ac:dyDescent="0.25">
      <c r="B23" s="9"/>
      <c r="C23" s="9"/>
      <c r="D23" s="9"/>
      <c r="E23" s="9"/>
      <c r="F23" s="9"/>
      <c r="G23" s="9"/>
      <c r="H23" s="9"/>
      <c r="I23" s="9"/>
      <c r="O23" s="499" t="s">
        <v>99</v>
      </c>
      <c r="P23" s="499" t="str">
        <f t="shared" si="4"/>
        <v>台湾</v>
      </c>
      <c r="Q23" s="64" t="str">
        <f t="shared" si="5"/>
        <v>中国</v>
      </c>
      <c r="R23" s="64" t="str">
        <f t="shared" si="6"/>
        <v>香港</v>
      </c>
      <c r="S23" s="64" t="str">
        <f t="shared" si="7"/>
        <v>アメリカ</v>
      </c>
      <c r="T23" s="500" t="str">
        <f t="shared" si="8"/>
        <v>欧州</v>
      </c>
      <c r="U23" s="64" t="s">
        <v>71</v>
      </c>
      <c r="V23" s="589">
        <f t="shared" si="9"/>
        <v>0.23107135535246071</v>
      </c>
      <c r="W23" s="590">
        <f t="shared" si="9"/>
        <v>0.11775305631386428</v>
      </c>
      <c r="X23" s="590">
        <f t="shared" si="9"/>
        <v>9.4295240458797766E-2</v>
      </c>
      <c r="Y23" s="590">
        <f t="shared" si="9"/>
        <v>7.3632076998608062E-2</v>
      </c>
      <c r="Z23" s="590">
        <f t="shared" si="9"/>
        <v>4.1283166265632248E-2</v>
      </c>
      <c r="AA23" s="591">
        <f t="shared" si="10"/>
        <v>0.44196510461063698</v>
      </c>
      <c r="AC23" s="493">
        <v>926770</v>
      </c>
      <c r="AD23" s="493">
        <v>19730</v>
      </c>
      <c r="AE23" s="493">
        <v>109130</v>
      </c>
      <c r="AF23" s="493">
        <v>87390</v>
      </c>
      <c r="AG23" s="493">
        <v>214150</v>
      </c>
      <c r="AH23" s="493">
        <v>68240</v>
      </c>
      <c r="AI23" s="493">
        <v>11590</v>
      </c>
      <c r="AJ23" s="540">
        <v>29470</v>
      </c>
      <c r="AK23" s="540">
        <v>12180</v>
      </c>
      <c r="AL23" s="540">
        <v>27410</v>
      </c>
      <c r="AM23" s="540">
        <v>2880</v>
      </c>
      <c r="AN23" s="493">
        <v>22030</v>
      </c>
      <c r="AO23" s="493">
        <v>24520</v>
      </c>
      <c r="AP23" s="493">
        <v>15450</v>
      </c>
      <c r="AQ23" s="493">
        <v>2340</v>
      </c>
      <c r="AR23" s="493">
        <v>38260</v>
      </c>
      <c r="AS23" s="493">
        <v>17800</v>
      </c>
      <c r="AT23" s="493">
        <v>3480</v>
      </c>
      <c r="AU23" s="493">
        <v>2410</v>
      </c>
      <c r="AV23" s="540">
        <v>34480</v>
      </c>
      <c r="AW23" s="540">
        <v>17910</v>
      </c>
      <c r="AX23" s="493">
        <v>147990</v>
      </c>
      <c r="AZ23" s="492">
        <f t="shared" si="2"/>
        <v>2.1288992954023114E-2</v>
      </c>
      <c r="BA23" s="492">
        <f t="shared" si="11"/>
        <v>0.11775305631386428</v>
      </c>
      <c r="BB23" s="492">
        <f t="shared" si="12"/>
        <v>9.4295240458797766E-2</v>
      </c>
      <c r="BC23" s="492">
        <f t="shared" si="13"/>
        <v>0.23107135535246071</v>
      </c>
      <c r="BD23" s="492">
        <f t="shared" si="14"/>
        <v>7.3632076998608062E-2</v>
      </c>
      <c r="BE23" s="492">
        <f t="shared" si="15"/>
        <v>1.2505799712981646E-2</v>
      </c>
      <c r="BF23" s="492">
        <f t="shared" si="16"/>
        <v>3.1798612384949881E-2</v>
      </c>
      <c r="BG23" s="492">
        <f t="shared" si="17"/>
        <v>1.314241937050185E-2</v>
      </c>
      <c r="BH23" s="492">
        <f t="shared" si="18"/>
        <v>2.9575838665472556E-2</v>
      </c>
      <c r="BI23" s="492">
        <f t="shared" si="19"/>
        <v>3.1075671417935412E-3</v>
      </c>
      <c r="BJ23" s="492">
        <f t="shared" si="20"/>
        <v>2.3770730601983231E-2</v>
      </c>
      <c r="BK23" s="492">
        <f t="shared" si="21"/>
        <v>2.6457481359992232E-2</v>
      </c>
      <c r="BL23" s="492">
        <f t="shared" si="22"/>
        <v>1.6670802896079934E-2</v>
      </c>
      <c r="BM23" s="492">
        <f t="shared" si="23"/>
        <v>2.5248983027072519E-3</v>
      </c>
      <c r="BN23" s="492">
        <f t="shared" si="24"/>
        <v>4.1283166265632248E-2</v>
      </c>
      <c r="BO23" s="492">
        <f t="shared" si="25"/>
        <v>1.920649136247397E-2</v>
      </c>
    </row>
    <row r="24" spans="2:67" x14ac:dyDescent="0.25">
      <c r="B24" s="9"/>
      <c r="C24" s="9"/>
      <c r="D24" s="9"/>
      <c r="E24" s="9"/>
      <c r="F24" s="9"/>
      <c r="G24" s="9"/>
      <c r="H24" s="9"/>
      <c r="I24" s="9"/>
      <c r="O24" s="499" t="s">
        <v>100</v>
      </c>
      <c r="P24" s="499" t="str">
        <f t="shared" si="4"/>
        <v>台湾</v>
      </c>
      <c r="Q24" s="64" t="str">
        <f t="shared" si="5"/>
        <v>香港</v>
      </c>
      <c r="R24" s="64" t="str">
        <f t="shared" si="6"/>
        <v>中国</v>
      </c>
      <c r="S24" s="64" t="str">
        <f t="shared" si="7"/>
        <v>アメリカ</v>
      </c>
      <c r="T24" s="500" t="str">
        <f t="shared" si="8"/>
        <v>韓国</v>
      </c>
      <c r="U24" s="64" t="s">
        <v>71</v>
      </c>
      <c r="V24" s="589">
        <f t="shared" si="9"/>
        <v>0.24370594159113795</v>
      </c>
      <c r="W24" s="590">
        <f t="shared" si="9"/>
        <v>0.19889224572004027</v>
      </c>
      <c r="X24" s="590">
        <f t="shared" si="9"/>
        <v>0.18554884189325277</v>
      </c>
      <c r="Y24" s="590">
        <f t="shared" si="9"/>
        <v>4.5065458207452162E-2</v>
      </c>
      <c r="Z24" s="590">
        <f t="shared" si="9"/>
        <v>4.0533736153071501E-2</v>
      </c>
      <c r="AA24" s="591">
        <f t="shared" si="10"/>
        <v>0.28625377643504535</v>
      </c>
      <c r="AC24" s="493">
        <v>79440</v>
      </c>
      <c r="AD24" s="493">
        <v>3220</v>
      </c>
      <c r="AE24" s="493">
        <v>14740</v>
      </c>
      <c r="AF24" s="493">
        <v>15800</v>
      </c>
      <c r="AG24" s="493">
        <v>19360</v>
      </c>
      <c r="AH24" s="493">
        <v>3580</v>
      </c>
      <c r="AI24" s="493">
        <v>800</v>
      </c>
      <c r="AJ24" s="540">
        <v>650</v>
      </c>
      <c r="AK24" s="540">
        <v>850</v>
      </c>
      <c r="AL24" s="540">
        <v>750</v>
      </c>
      <c r="AM24" s="540">
        <v>600</v>
      </c>
      <c r="AN24" s="493">
        <v>1280</v>
      </c>
      <c r="AO24" s="493">
        <v>2720</v>
      </c>
      <c r="AP24" s="493">
        <v>730</v>
      </c>
      <c r="AQ24" s="493">
        <v>680</v>
      </c>
      <c r="AR24" s="493">
        <v>540</v>
      </c>
      <c r="AS24" s="493">
        <v>190</v>
      </c>
      <c r="AT24" s="493">
        <v>1050</v>
      </c>
      <c r="AU24" s="493">
        <v>470</v>
      </c>
      <c r="AV24" s="540">
        <v>790</v>
      </c>
      <c r="AW24" s="540">
        <v>40</v>
      </c>
      <c r="AX24" s="493">
        <v>9400</v>
      </c>
      <c r="AZ24" s="492">
        <f t="shared" si="2"/>
        <v>4.0533736153071501E-2</v>
      </c>
      <c r="BA24" s="492">
        <f t="shared" si="11"/>
        <v>0.18554884189325277</v>
      </c>
      <c r="BB24" s="492">
        <f t="shared" si="12"/>
        <v>0.19889224572004027</v>
      </c>
      <c r="BC24" s="492">
        <f t="shared" si="13"/>
        <v>0.24370594159113795</v>
      </c>
      <c r="BD24" s="492">
        <f t="shared" si="14"/>
        <v>4.5065458207452162E-2</v>
      </c>
      <c r="BE24" s="492">
        <f t="shared" si="15"/>
        <v>1.0070493454179255E-2</v>
      </c>
      <c r="BF24" s="492">
        <f t="shared" si="16"/>
        <v>8.1822759315206446E-3</v>
      </c>
      <c r="BG24" s="492">
        <f t="shared" si="17"/>
        <v>1.0699899295065459E-2</v>
      </c>
      <c r="BH24" s="492">
        <f t="shared" si="18"/>
        <v>9.4410876132930508E-3</v>
      </c>
      <c r="BI24" s="492">
        <f t="shared" si="19"/>
        <v>7.5528700906344415E-3</v>
      </c>
      <c r="BJ24" s="492">
        <f t="shared" si="20"/>
        <v>1.6112789526686808E-2</v>
      </c>
      <c r="BK24" s="492">
        <f t="shared" si="21"/>
        <v>3.4239677744209468E-2</v>
      </c>
      <c r="BL24" s="492">
        <f t="shared" si="22"/>
        <v>9.1893252769385692E-3</v>
      </c>
      <c r="BM24" s="492">
        <f t="shared" si="23"/>
        <v>8.559919436052367E-3</v>
      </c>
      <c r="BN24" s="492">
        <f t="shared" si="24"/>
        <v>6.7975830815709968E-3</v>
      </c>
      <c r="BO24" s="492">
        <f t="shared" si="25"/>
        <v>2.3917421953675729E-3</v>
      </c>
    </row>
    <row r="25" spans="2:67" x14ac:dyDescent="0.25">
      <c r="B25" s="9"/>
      <c r="C25" s="9"/>
      <c r="D25" s="9"/>
      <c r="E25" s="9"/>
      <c r="F25" s="9"/>
      <c r="G25" s="9"/>
      <c r="H25" s="9"/>
      <c r="I25" s="9"/>
      <c r="O25" s="499" t="s">
        <v>101</v>
      </c>
      <c r="P25" s="499" t="str">
        <f t="shared" si="4"/>
        <v>中国</v>
      </c>
      <c r="Q25" s="64" t="str">
        <f t="shared" si="5"/>
        <v>台湾</v>
      </c>
      <c r="R25" s="64" t="str">
        <f t="shared" si="6"/>
        <v>インドネシア</v>
      </c>
      <c r="S25" s="64" t="str">
        <f t="shared" si="7"/>
        <v>香港</v>
      </c>
      <c r="T25" s="500" t="str">
        <f t="shared" si="8"/>
        <v>アメリカ</v>
      </c>
      <c r="U25" s="64" t="s">
        <v>71</v>
      </c>
      <c r="V25" s="589">
        <f t="shared" si="9"/>
        <v>0.43430183230040514</v>
      </c>
      <c r="W25" s="590">
        <f t="shared" si="9"/>
        <v>0.13277294870570255</v>
      </c>
      <c r="X25" s="590">
        <f t="shared" si="9"/>
        <v>8.57939125597703E-2</v>
      </c>
      <c r="Y25" s="590">
        <f t="shared" si="9"/>
        <v>6.533013434622105E-2</v>
      </c>
      <c r="Z25" s="590">
        <f t="shared" si="9"/>
        <v>2.4705994729537627E-2</v>
      </c>
      <c r="AA25" s="591">
        <f t="shared" si="10"/>
        <v>0.2570951773583634</v>
      </c>
      <c r="AC25" s="493">
        <v>1779730</v>
      </c>
      <c r="AD25" s="493">
        <v>23590</v>
      </c>
      <c r="AE25" s="493">
        <v>772940</v>
      </c>
      <c r="AF25" s="493">
        <v>116270</v>
      </c>
      <c r="AG25" s="493">
        <v>236300</v>
      </c>
      <c r="AH25" s="493">
        <v>43970</v>
      </c>
      <c r="AI25" s="493">
        <v>8060</v>
      </c>
      <c r="AJ25" s="540">
        <v>14670</v>
      </c>
      <c r="AK25" s="540">
        <v>9050</v>
      </c>
      <c r="AL25" s="540">
        <v>13560</v>
      </c>
      <c r="AM25" s="540">
        <v>3060</v>
      </c>
      <c r="AN25" s="493">
        <v>32390</v>
      </c>
      <c r="AO25" s="493">
        <v>152690</v>
      </c>
      <c r="AP25" s="493">
        <v>38230</v>
      </c>
      <c r="AQ25" s="493">
        <v>3260</v>
      </c>
      <c r="AR25" s="493">
        <v>24310</v>
      </c>
      <c r="AS25" s="493">
        <v>41240</v>
      </c>
      <c r="AT25" s="493">
        <v>72830</v>
      </c>
      <c r="AU25" s="493">
        <v>4440</v>
      </c>
      <c r="AV25" s="540">
        <v>2780</v>
      </c>
      <c r="AW25" s="540">
        <v>7230</v>
      </c>
      <c r="AX25" s="493">
        <v>78740</v>
      </c>
      <c r="AZ25" s="492">
        <f t="shared" si="2"/>
        <v>1.325481955128025E-2</v>
      </c>
      <c r="BA25" s="492">
        <f t="shared" ref="BA25:BA31" si="26">AE25/$AC25</f>
        <v>0.43430183230040514</v>
      </c>
      <c r="BB25" s="492">
        <f t="shared" ref="BB25:BB31" si="27">AF25/$AC25</f>
        <v>6.533013434622105E-2</v>
      </c>
      <c r="BC25" s="492">
        <f t="shared" ref="BC25:BC31" si="28">AG25/$AC25</f>
        <v>0.13277294870570255</v>
      </c>
      <c r="BD25" s="492">
        <f t="shared" ref="BD25:BD31" si="29">AH25/$AC25</f>
        <v>2.4705994729537627E-2</v>
      </c>
      <c r="BE25" s="492">
        <f t="shared" ref="BE25:BE31" si="30">AI25/$AC25</f>
        <v>4.5287768369359398E-3</v>
      </c>
      <c r="BF25" s="492">
        <f t="shared" ref="BF25:BF31" si="31">AJ25/$AC25</f>
        <v>8.2428233496092112E-3</v>
      </c>
      <c r="BG25" s="492">
        <f t="shared" ref="BG25:BG31" si="32">AK25/$AC25</f>
        <v>5.0850409893635554E-3</v>
      </c>
      <c r="BH25" s="492">
        <f t="shared" ref="BH25:BH31" si="33">AL25/$AC25</f>
        <v>7.6191332393115811E-3</v>
      </c>
      <c r="BI25" s="492">
        <f t="shared" ref="BI25:BI31" si="34">AM25/$AC25</f>
        <v>1.7193619256853567E-3</v>
      </c>
      <c r="BJ25" s="492">
        <f t="shared" ref="BJ25:BJ31" si="35">AN25/$AC25</f>
        <v>1.8199389795081275E-2</v>
      </c>
      <c r="BK25" s="492">
        <f t="shared" ref="BK25:BK31" si="36">AO25/$AC25</f>
        <v>8.57939125597703E-2</v>
      </c>
      <c r="BL25" s="492">
        <f t="shared" ref="BL25:BL31" si="37">AP25/$AC25</f>
        <v>2.1480786411421957E-2</v>
      </c>
      <c r="BM25" s="492">
        <f t="shared" ref="BM25:BM31" si="38">AQ25/$AC25</f>
        <v>1.8317385221353801E-3</v>
      </c>
      <c r="BN25" s="492">
        <f t="shared" ref="BN25:BN31" si="39">AR25/$AC25</f>
        <v>1.3659375298500333E-2</v>
      </c>
      <c r="BO25" s="492">
        <f t="shared" ref="BO25:BO31" si="40">AS25/$AC25</f>
        <v>2.3172054187994808E-2</v>
      </c>
    </row>
    <row r="26" spans="2:67" x14ac:dyDescent="0.25">
      <c r="B26" s="9"/>
      <c r="C26" s="9"/>
      <c r="D26" s="9"/>
      <c r="E26" s="9"/>
      <c r="F26" s="9"/>
      <c r="G26" s="9"/>
      <c r="H26" s="9"/>
      <c r="I26" s="9"/>
      <c r="O26" s="499" t="s">
        <v>102</v>
      </c>
      <c r="P26" s="499" t="str">
        <f t="shared" si="4"/>
        <v>台湾</v>
      </c>
      <c r="Q26" s="64" t="str">
        <f t="shared" si="5"/>
        <v>中国</v>
      </c>
      <c r="R26" s="64" t="str">
        <f t="shared" si="6"/>
        <v>香港</v>
      </c>
      <c r="S26" s="64" t="str">
        <f t="shared" si="7"/>
        <v>欧州</v>
      </c>
      <c r="T26" s="500" t="str">
        <f t="shared" si="8"/>
        <v>インドネシア</v>
      </c>
      <c r="U26" s="64" t="s">
        <v>71</v>
      </c>
      <c r="V26" s="589">
        <f t="shared" si="9"/>
        <v>0.27213715314041487</v>
      </c>
      <c r="W26" s="590">
        <f t="shared" si="9"/>
        <v>0.17405241255201889</v>
      </c>
      <c r="X26" s="590">
        <f t="shared" si="9"/>
        <v>9.2509279046226522E-2</v>
      </c>
      <c r="Y26" s="590">
        <f t="shared" si="9"/>
        <v>8.5841219853142026E-2</v>
      </c>
      <c r="Z26" s="590">
        <f t="shared" si="9"/>
        <v>6.3828590709706451E-2</v>
      </c>
      <c r="AA26" s="591">
        <f t="shared" si="10"/>
        <v>0.3116313446984913</v>
      </c>
      <c r="AC26" s="493">
        <v>1244740</v>
      </c>
      <c r="AD26" s="493">
        <v>33570</v>
      </c>
      <c r="AE26" s="493">
        <v>216650</v>
      </c>
      <c r="AF26" s="493">
        <v>115150</v>
      </c>
      <c r="AG26" s="493">
        <v>338740</v>
      </c>
      <c r="AH26" s="493">
        <v>37960</v>
      </c>
      <c r="AI26" s="493">
        <v>9370</v>
      </c>
      <c r="AJ26" s="540">
        <v>20810</v>
      </c>
      <c r="AK26" s="540">
        <v>18460</v>
      </c>
      <c r="AL26" s="540">
        <v>11930</v>
      </c>
      <c r="AM26" s="540">
        <v>4310</v>
      </c>
      <c r="AN26" s="493">
        <v>41060</v>
      </c>
      <c r="AO26" s="493">
        <v>79450</v>
      </c>
      <c r="AP26" s="493">
        <v>18440</v>
      </c>
      <c r="AQ26" s="493">
        <v>3000</v>
      </c>
      <c r="AR26" s="493">
        <v>106850</v>
      </c>
      <c r="AS26" s="493">
        <v>27450</v>
      </c>
      <c r="AT26" s="493">
        <v>3920</v>
      </c>
      <c r="AU26" s="493">
        <v>6010</v>
      </c>
      <c r="AV26" s="540">
        <v>3300</v>
      </c>
      <c r="AW26" s="540">
        <v>5830</v>
      </c>
      <c r="AX26" s="493">
        <v>93300</v>
      </c>
      <c r="AZ26" s="492">
        <f t="shared" si="2"/>
        <v>2.6969487603836946E-2</v>
      </c>
      <c r="BA26" s="492">
        <f t="shared" si="26"/>
        <v>0.17405241255201889</v>
      </c>
      <c r="BB26" s="492">
        <f t="shared" si="27"/>
        <v>9.2509279046226522E-2</v>
      </c>
      <c r="BC26" s="492">
        <f t="shared" si="28"/>
        <v>0.27213715314041487</v>
      </c>
      <c r="BD26" s="492">
        <f t="shared" si="29"/>
        <v>3.0496328550540675E-2</v>
      </c>
      <c r="BE26" s="492">
        <f t="shared" si="30"/>
        <v>7.5276764625544293E-3</v>
      </c>
      <c r="BF26" s="492">
        <f t="shared" si="31"/>
        <v>1.671835082025162E-2</v>
      </c>
      <c r="BG26" s="492">
        <f t="shared" si="32"/>
        <v>1.4830406349920465E-2</v>
      </c>
      <c r="BH26" s="492">
        <f t="shared" si="33"/>
        <v>9.5843308642768778E-3</v>
      </c>
      <c r="BI26" s="492">
        <f t="shared" si="34"/>
        <v>3.4625704966499029E-3</v>
      </c>
      <c r="BJ26" s="492">
        <f t="shared" si="35"/>
        <v>3.2986808490126453E-2</v>
      </c>
      <c r="BK26" s="492">
        <f t="shared" si="36"/>
        <v>6.3828590709706451E-2</v>
      </c>
      <c r="BL26" s="492">
        <f t="shared" si="37"/>
        <v>1.4814338737407009E-2</v>
      </c>
      <c r="BM26" s="492">
        <f t="shared" si="38"/>
        <v>2.4101418770184936E-3</v>
      </c>
      <c r="BN26" s="492">
        <f t="shared" si="39"/>
        <v>8.5841219853142026E-2</v>
      </c>
      <c r="BO26" s="492">
        <f t="shared" si="40"/>
        <v>2.205279817471922E-2</v>
      </c>
    </row>
    <row r="27" spans="2:67" x14ac:dyDescent="0.25">
      <c r="B27" s="9"/>
      <c r="C27" s="9"/>
      <c r="D27" s="9"/>
      <c r="E27" s="9"/>
      <c r="F27" s="9"/>
      <c r="G27" s="9"/>
      <c r="H27" s="9"/>
      <c r="I27" s="9"/>
      <c r="O27" s="499" t="s">
        <v>103</v>
      </c>
      <c r="P27" s="499" t="str">
        <f t="shared" si="4"/>
        <v>中国</v>
      </c>
      <c r="Q27" s="64" t="str">
        <f t="shared" si="5"/>
        <v>台湾</v>
      </c>
      <c r="R27" s="64" t="str">
        <f t="shared" si="6"/>
        <v>香港</v>
      </c>
      <c r="S27" s="64" t="str">
        <f t="shared" si="7"/>
        <v>インドネシア</v>
      </c>
      <c r="T27" s="500" t="str">
        <f t="shared" si="8"/>
        <v>アメリカ</v>
      </c>
      <c r="U27" s="64" t="s">
        <v>71</v>
      </c>
      <c r="V27" s="589">
        <f t="shared" si="9"/>
        <v>0.4110733016983017</v>
      </c>
      <c r="W27" s="590">
        <f t="shared" si="9"/>
        <v>0.13832261488511488</v>
      </c>
      <c r="X27" s="590">
        <f t="shared" si="9"/>
        <v>7.1264672827172831E-2</v>
      </c>
      <c r="Y27" s="590">
        <f t="shared" si="9"/>
        <v>5.8199612887112888E-2</v>
      </c>
      <c r="Z27" s="590">
        <f t="shared" si="9"/>
        <v>3.0867569930069932E-2</v>
      </c>
      <c r="AA27" s="591">
        <f t="shared" si="10"/>
        <v>0.29027222777222783</v>
      </c>
      <c r="AC27" s="493">
        <v>1281280</v>
      </c>
      <c r="AD27" s="493">
        <v>35730</v>
      </c>
      <c r="AE27" s="493">
        <v>526700</v>
      </c>
      <c r="AF27" s="493">
        <v>91310</v>
      </c>
      <c r="AG27" s="493">
        <v>177230</v>
      </c>
      <c r="AH27" s="493">
        <v>39550</v>
      </c>
      <c r="AI27" s="493">
        <v>8030</v>
      </c>
      <c r="AJ27" s="540">
        <v>28480</v>
      </c>
      <c r="AK27" s="540">
        <v>16370</v>
      </c>
      <c r="AL27" s="540">
        <v>25280</v>
      </c>
      <c r="AM27" s="540">
        <v>910</v>
      </c>
      <c r="AN27" s="493">
        <v>23420</v>
      </c>
      <c r="AO27" s="493">
        <v>74570</v>
      </c>
      <c r="AP27" s="493">
        <v>25780</v>
      </c>
      <c r="AQ27" s="493">
        <v>2120</v>
      </c>
      <c r="AR27" s="493">
        <v>29910</v>
      </c>
      <c r="AS27" s="493">
        <v>19030</v>
      </c>
      <c r="AT27" s="493">
        <v>4290</v>
      </c>
      <c r="AU27" s="493">
        <v>3220</v>
      </c>
      <c r="AV27" s="540">
        <v>20790</v>
      </c>
      <c r="AW27" s="540">
        <v>35400</v>
      </c>
      <c r="AX27" s="493">
        <v>88130</v>
      </c>
      <c r="AZ27" s="492">
        <f t="shared" si="2"/>
        <v>2.7886176323676324E-2</v>
      </c>
      <c r="BA27" s="492">
        <f t="shared" si="26"/>
        <v>0.4110733016983017</v>
      </c>
      <c r="BB27" s="492">
        <f t="shared" si="27"/>
        <v>7.1264672827172831E-2</v>
      </c>
      <c r="BC27" s="492">
        <f t="shared" si="28"/>
        <v>0.13832261488511488</v>
      </c>
      <c r="BD27" s="492">
        <f t="shared" si="29"/>
        <v>3.0867569930069932E-2</v>
      </c>
      <c r="BE27" s="492">
        <f t="shared" si="30"/>
        <v>6.26717032967033E-3</v>
      </c>
      <c r="BF27" s="492">
        <f t="shared" si="31"/>
        <v>2.2227772227772228E-2</v>
      </c>
      <c r="BG27" s="492">
        <f t="shared" si="32"/>
        <v>1.2776286213786214E-2</v>
      </c>
      <c r="BH27" s="492">
        <f t="shared" si="33"/>
        <v>1.9730269730269732E-2</v>
      </c>
      <c r="BI27" s="492">
        <f t="shared" si="34"/>
        <v>7.1022727272727275E-4</v>
      </c>
      <c r="BJ27" s="492">
        <f t="shared" si="35"/>
        <v>1.8278596403596404E-2</v>
      </c>
      <c r="BK27" s="492">
        <f t="shared" si="36"/>
        <v>5.8199612887112888E-2</v>
      </c>
      <c r="BL27" s="492">
        <f t="shared" si="37"/>
        <v>2.0120504495504496E-2</v>
      </c>
      <c r="BM27" s="492">
        <f t="shared" si="38"/>
        <v>1.6545954045954045E-3</v>
      </c>
      <c r="BN27" s="492">
        <f t="shared" si="39"/>
        <v>2.3343843656343656E-2</v>
      </c>
      <c r="BO27" s="492">
        <f t="shared" si="40"/>
        <v>1.4852335164835164E-2</v>
      </c>
    </row>
    <row r="28" spans="2:67" x14ac:dyDescent="0.25">
      <c r="B28" s="9"/>
      <c r="C28" s="9"/>
      <c r="D28" s="9"/>
      <c r="E28" s="9"/>
      <c r="F28" s="9"/>
      <c r="G28" s="9"/>
      <c r="H28" s="9"/>
      <c r="I28" s="9"/>
      <c r="O28" s="499" t="s">
        <v>104</v>
      </c>
      <c r="P28" s="499" t="str">
        <f t="shared" si="4"/>
        <v>中国</v>
      </c>
      <c r="Q28" s="64" t="str">
        <f t="shared" si="5"/>
        <v>台湾</v>
      </c>
      <c r="R28" s="64" t="str">
        <f t="shared" si="6"/>
        <v>韓国</v>
      </c>
      <c r="S28" s="64" t="str">
        <f t="shared" si="7"/>
        <v>アメリカ</v>
      </c>
      <c r="T28" s="500" t="str">
        <f t="shared" si="8"/>
        <v>インドネシア</v>
      </c>
      <c r="U28" s="64" t="s">
        <v>71</v>
      </c>
      <c r="V28" s="589">
        <f t="shared" si="9"/>
        <v>0.70580079123208839</v>
      </c>
      <c r="W28" s="590">
        <f t="shared" si="9"/>
        <v>4.7128471104885578E-2</v>
      </c>
      <c r="X28" s="590">
        <f t="shared" si="9"/>
        <v>3.1748660773438832E-2</v>
      </c>
      <c r="Y28" s="590">
        <f t="shared" si="9"/>
        <v>2.7253023907323631E-2</v>
      </c>
      <c r="Z28" s="590">
        <f t="shared" si="9"/>
        <v>2.6263983796778283E-2</v>
      </c>
      <c r="AA28" s="591">
        <f t="shared" si="10"/>
        <v>0.16180506918548521</v>
      </c>
      <c r="AC28" s="493">
        <v>2113160</v>
      </c>
      <c r="AD28" s="493">
        <v>67090</v>
      </c>
      <c r="AE28" s="493">
        <v>1491470</v>
      </c>
      <c r="AF28" s="493">
        <v>46250</v>
      </c>
      <c r="AG28" s="493">
        <v>99590</v>
      </c>
      <c r="AH28" s="493">
        <v>57590</v>
      </c>
      <c r="AI28" s="493">
        <v>7780</v>
      </c>
      <c r="AJ28" s="540">
        <v>15380</v>
      </c>
      <c r="AK28" s="540">
        <v>10500</v>
      </c>
      <c r="AL28" s="540">
        <v>11160</v>
      </c>
      <c r="AM28" s="540">
        <v>5150</v>
      </c>
      <c r="AN28" s="493">
        <v>13120</v>
      </c>
      <c r="AO28" s="493">
        <v>55500</v>
      </c>
      <c r="AP28" s="493">
        <v>19960</v>
      </c>
      <c r="AQ28" s="493">
        <v>13910</v>
      </c>
      <c r="AR28" s="493">
        <v>15000</v>
      </c>
      <c r="AS28" s="493">
        <v>14680</v>
      </c>
      <c r="AT28" s="493">
        <v>27340</v>
      </c>
      <c r="AU28" s="493">
        <v>5580</v>
      </c>
      <c r="AV28" s="540">
        <v>5620</v>
      </c>
      <c r="AW28" s="540">
        <v>2290</v>
      </c>
      <c r="AX28" s="493">
        <v>101700</v>
      </c>
      <c r="AZ28" s="492">
        <f t="shared" si="2"/>
        <v>3.1748660773438832E-2</v>
      </c>
      <c r="BA28" s="492">
        <f t="shared" si="26"/>
        <v>0.70580079123208839</v>
      </c>
      <c r="BB28" s="492">
        <f t="shared" si="27"/>
        <v>2.1886653163981903E-2</v>
      </c>
      <c r="BC28" s="492">
        <f t="shared" si="28"/>
        <v>4.7128471104885578E-2</v>
      </c>
      <c r="BD28" s="492">
        <f t="shared" si="29"/>
        <v>2.7253023907323631E-2</v>
      </c>
      <c r="BE28" s="492">
        <f t="shared" si="30"/>
        <v>3.6816899808817128E-3</v>
      </c>
      <c r="BF28" s="492">
        <f t="shared" si="31"/>
        <v>7.2781994737738743E-3</v>
      </c>
      <c r="BG28" s="492">
        <f t="shared" si="32"/>
        <v>4.9688617993904859E-3</v>
      </c>
      <c r="BH28" s="492">
        <f t="shared" si="33"/>
        <v>5.2811902553521741E-3</v>
      </c>
      <c r="BI28" s="492">
        <f t="shared" si="34"/>
        <v>2.4371084063677145E-3</v>
      </c>
      <c r="BJ28" s="492">
        <f t="shared" si="35"/>
        <v>6.2087111245717318E-3</v>
      </c>
      <c r="BK28" s="492">
        <f t="shared" si="36"/>
        <v>2.6263983796778283E-2</v>
      </c>
      <c r="BL28" s="492">
        <f t="shared" si="37"/>
        <v>9.4455696681746762E-3</v>
      </c>
      <c r="BM28" s="492">
        <f t="shared" si="38"/>
        <v>6.5825588218592062E-3</v>
      </c>
      <c r="BN28" s="492">
        <f t="shared" si="39"/>
        <v>7.0983739991292661E-3</v>
      </c>
      <c r="BO28" s="492">
        <f t="shared" si="40"/>
        <v>6.9469420204811751E-3</v>
      </c>
    </row>
    <row r="29" spans="2:67" x14ac:dyDescent="0.25">
      <c r="B29" s="9"/>
      <c r="C29" s="9"/>
      <c r="D29" s="9"/>
      <c r="E29" s="9"/>
      <c r="F29" s="9"/>
      <c r="G29" s="9"/>
      <c r="H29" s="9"/>
      <c r="I29" s="9"/>
      <c r="O29" s="499" t="s">
        <v>105</v>
      </c>
      <c r="P29" s="499" t="str">
        <f t="shared" si="4"/>
        <v>中国</v>
      </c>
      <c r="Q29" s="64" t="str">
        <f t="shared" si="5"/>
        <v>台湾</v>
      </c>
      <c r="R29" s="64" t="str">
        <f t="shared" si="6"/>
        <v>香港</v>
      </c>
      <c r="S29" s="64" t="str">
        <f t="shared" si="7"/>
        <v>インドネシア</v>
      </c>
      <c r="T29" s="500" t="str">
        <f t="shared" si="8"/>
        <v>韓国</v>
      </c>
      <c r="U29" s="64" t="s">
        <v>71</v>
      </c>
      <c r="V29" s="589">
        <f t="shared" si="9"/>
        <v>0.50203239531906085</v>
      </c>
      <c r="W29" s="590">
        <f t="shared" si="9"/>
        <v>0.10388699099260286</v>
      </c>
      <c r="X29" s="590">
        <f t="shared" si="9"/>
        <v>5.8671087429341413E-2</v>
      </c>
      <c r="Y29" s="590">
        <f t="shared" si="9"/>
        <v>5.4024813673799153E-2</v>
      </c>
      <c r="Z29" s="590">
        <f t="shared" si="9"/>
        <v>4.7799030488725379E-2</v>
      </c>
      <c r="AA29" s="591">
        <f t="shared" si="10"/>
        <v>0.23358568209647024</v>
      </c>
      <c r="AC29" s="493">
        <v>3577060</v>
      </c>
      <c r="AD29" s="493">
        <v>170980</v>
      </c>
      <c r="AE29" s="493">
        <v>1795800</v>
      </c>
      <c r="AF29" s="493">
        <v>209870</v>
      </c>
      <c r="AG29" s="493">
        <v>371610</v>
      </c>
      <c r="AH29" s="493">
        <v>96590</v>
      </c>
      <c r="AI29" s="493">
        <v>17000</v>
      </c>
      <c r="AJ29" s="540">
        <v>24140</v>
      </c>
      <c r="AK29" s="540">
        <v>22300</v>
      </c>
      <c r="AL29" s="540">
        <v>19400</v>
      </c>
      <c r="AM29" s="540">
        <v>6840</v>
      </c>
      <c r="AN29" s="493">
        <v>40960</v>
      </c>
      <c r="AO29" s="493">
        <v>193250</v>
      </c>
      <c r="AP29" s="493">
        <v>27560</v>
      </c>
      <c r="AQ29" s="493">
        <v>18570</v>
      </c>
      <c r="AR29" s="493">
        <v>28580</v>
      </c>
      <c r="AS29" s="493">
        <v>40930</v>
      </c>
      <c r="AT29" s="493">
        <v>79500</v>
      </c>
      <c r="AU29" s="493">
        <v>44080</v>
      </c>
      <c r="AV29" s="540">
        <v>13370</v>
      </c>
      <c r="AW29" s="540">
        <v>7640</v>
      </c>
      <c r="AX29" s="493">
        <v>217570</v>
      </c>
      <c r="AZ29" s="492">
        <f t="shared" si="2"/>
        <v>4.7799030488725379E-2</v>
      </c>
      <c r="BA29" s="492">
        <f t="shared" si="26"/>
        <v>0.50203239531906085</v>
      </c>
      <c r="BB29" s="492">
        <f t="shared" si="27"/>
        <v>5.8671087429341413E-2</v>
      </c>
      <c r="BC29" s="492">
        <f t="shared" si="28"/>
        <v>0.10388699099260286</v>
      </c>
      <c r="BD29" s="492">
        <f t="shared" si="29"/>
        <v>2.7002622265212214E-2</v>
      </c>
      <c r="BE29" s="492">
        <f t="shared" si="30"/>
        <v>4.7525062481479207E-3</v>
      </c>
      <c r="BF29" s="492">
        <f t="shared" si="31"/>
        <v>6.7485588723700468E-3</v>
      </c>
      <c r="BG29" s="492">
        <f t="shared" si="32"/>
        <v>6.2341699608058016E-3</v>
      </c>
      <c r="BH29" s="492">
        <f t="shared" si="33"/>
        <v>5.4234483067099794E-3</v>
      </c>
      <c r="BI29" s="492">
        <f t="shared" si="34"/>
        <v>1.9121848669018692E-3</v>
      </c>
      <c r="BJ29" s="492">
        <f t="shared" si="35"/>
        <v>1.1450744466125812E-2</v>
      </c>
      <c r="BK29" s="492">
        <f t="shared" si="36"/>
        <v>5.4024813673799153E-2</v>
      </c>
      <c r="BL29" s="492">
        <f t="shared" si="37"/>
        <v>7.7046513058209812E-3</v>
      </c>
      <c r="BM29" s="492">
        <f t="shared" si="38"/>
        <v>5.1914141781239341E-3</v>
      </c>
      <c r="BN29" s="492">
        <f t="shared" si="39"/>
        <v>7.989801680709856E-3</v>
      </c>
      <c r="BO29" s="492">
        <f t="shared" si="40"/>
        <v>1.1442357690393788E-2</v>
      </c>
    </row>
    <row r="30" spans="2:67" x14ac:dyDescent="0.25">
      <c r="B30" s="9"/>
      <c r="C30" s="9"/>
      <c r="D30" s="9"/>
      <c r="E30" s="9"/>
      <c r="F30" s="9"/>
      <c r="G30" s="9"/>
      <c r="H30" s="9"/>
      <c r="I30" s="9"/>
      <c r="O30" s="499" t="s">
        <v>106</v>
      </c>
      <c r="P30" s="499" t="str">
        <f t="shared" si="4"/>
        <v>中国</v>
      </c>
      <c r="Q30" s="64" t="str">
        <f t="shared" si="5"/>
        <v>台湾</v>
      </c>
      <c r="R30" s="64" t="str">
        <f t="shared" si="6"/>
        <v>香港</v>
      </c>
      <c r="S30" s="64" t="str">
        <f t="shared" si="7"/>
        <v>インドネシア</v>
      </c>
      <c r="T30" s="500" t="str">
        <f t="shared" si="8"/>
        <v>韓国</v>
      </c>
      <c r="U30" s="64" t="s">
        <v>71</v>
      </c>
      <c r="V30" s="589">
        <f t="shared" si="9"/>
        <v>0.43795889440113395</v>
      </c>
      <c r="W30" s="590">
        <f t="shared" si="9"/>
        <v>0.11353649893692416</v>
      </c>
      <c r="X30" s="590">
        <f t="shared" si="9"/>
        <v>7.7023387668320342E-2</v>
      </c>
      <c r="Y30" s="590">
        <f t="shared" si="9"/>
        <v>7.5974486180014178E-2</v>
      </c>
      <c r="Z30" s="590">
        <f t="shared" si="9"/>
        <v>7.0644932671863933E-2</v>
      </c>
      <c r="AA30" s="591">
        <f t="shared" si="10"/>
        <v>0.22486180014174351</v>
      </c>
      <c r="AC30" s="493">
        <v>352750</v>
      </c>
      <c r="AD30" s="493">
        <v>24920</v>
      </c>
      <c r="AE30" s="493">
        <v>154490</v>
      </c>
      <c r="AF30" s="493">
        <v>27170</v>
      </c>
      <c r="AG30" s="493">
        <v>40050</v>
      </c>
      <c r="AH30" s="493">
        <v>12250</v>
      </c>
      <c r="AI30" s="493">
        <v>1990</v>
      </c>
      <c r="AJ30" s="540">
        <v>5990</v>
      </c>
      <c r="AK30" s="540">
        <v>4100</v>
      </c>
      <c r="AL30" s="540">
        <v>5650</v>
      </c>
      <c r="AM30" s="540">
        <v>650</v>
      </c>
      <c r="AN30" s="493">
        <v>3960</v>
      </c>
      <c r="AO30" s="493">
        <v>26800</v>
      </c>
      <c r="AP30" s="493">
        <v>7360</v>
      </c>
      <c r="AQ30" s="493">
        <v>1460</v>
      </c>
      <c r="AR30" s="493">
        <v>2780</v>
      </c>
      <c r="AS30" s="493">
        <v>2010</v>
      </c>
      <c r="AT30" s="493">
        <v>4610</v>
      </c>
      <c r="AU30" s="493">
        <v>3220</v>
      </c>
      <c r="AV30" s="540">
        <v>2920</v>
      </c>
      <c r="AW30" s="540">
        <v>4280</v>
      </c>
      <c r="AX30" s="493">
        <v>15630</v>
      </c>
      <c r="AZ30" s="492">
        <f t="shared" si="2"/>
        <v>7.0644932671863933E-2</v>
      </c>
      <c r="BA30" s="492">
        <f t="shared" si="26"/>
        <v>0.43795889440113395</v>
      </c>
      <c r="BB30" s="492">
        <f t="shared" si="27"/>
        <v>7.7023387668320342E-2</v>
      </c>
      <c r="BC30" s="492">
        <f t="shared" si="28"/>
        <v>0.11353649893692416</v>
      </c>
      <c r="BD30" s="492">
        <f t="shared" si="29"/>
        <v>3.4727143869596029E-2</v>
      </c>
      <c r="BE30" s="492">
        <f t="shared" si="30"/>
        <v>5.6413890857547836E-3</v>
      </c>
      <c r="BF30" s="492">
        <f t="shared" si="31"/>
        <v>1.6980864635010629E-2</v>
      </c>
      <c r="BG30" s="492">
        <f t="shared" si="32"/>
        <v>1.1622962437987243E-2</v>
      </c>
      <c r="BH30" s="492">
        <f t="shared" si="33"/>
        <v>1.6017009213323885E-2</v>
      </c>
      <c r="BI30" s="492">
        <f t="shared" si="34"/>
        <v>1.8426647767540751E-3</v>
      </c>
      <c r="BJ30" s="492">
        <f t="shared" si="35"/>
        <v>1.1226080793763289E-2</v>
      </c>
      <c r="BK30" s="492">
        <f t="shared" si="36"/>
        <v>7.5974486180014178E-2</v>
      </c>
      <c r="BL30" s="492">
        <f t="shared" si="37"/>
        <v>2.086463501063076E-2</v>
      </c>
      <c r="BM30" s="492">
        <f t="shared" si="38"/>
        <v>4.1389085754783839E-3</v>
      </c>
      <c r="BN30" s="492">
        <f t="shared" si="39"/>
        <v>7.8809355067328141E-3</v>
      </c>
      <c r="BO30" s="492">
        <f t="shared" si="40"/>
        <v>5.6980864635010628E-3</v>
      </c>
    </row>
    <row r="31" spans="2:67" x14ac:dyDescent="0.25">
      <c r="B31" s="9"/>
      <c r="C31" s="9"/>
      <c r="D31" s="9"/>
      <c r="E31" s="9"/>
      <c r="F31" s="9"/>
      <c r="G31" s="9"/>
      <c r="H31" s="9"/>
      <c r="I31" s="9"/>
      <c r="O31" s="499" t="s">
        <v>107</v>
      </c>
      <c r="P31" s="499" t="str">
        <f t="shared" si="4"/>
        <v>台湾</v>
      </c>
      <c r="Q31" s="64" t="str">
        <f t="shared" si="5"/>
        <v>中国</v>
      </c>
      <c r="R31" s="64" t="str">
        <f t="shared" si="6"/>
        <v>香港</v>
      </c>
      <c r="S31" s="64" t="str">
        <f t="shared" si="7"/>
        <v>韓国</v>
      </c>
      <c r="T31" s="500" t="str">
        <f t="shared" si="8"/>
        <v>アメリカ</v>
      </c>
      <c r="U31" s="64" t="s">
        <v>71</v>
      </c>
      <c r="V31" s="589">
        <f t="shared" si="9"/>
        <v>0.32198392096575013</v>
      </c>
      <c r="W31" s="590">
        <f t="shared" si="9"/>
        <v>0.28397893092063814</v>
      </c>
      <c r="X31" s="590">
        <f t="shared" si="9"/>
        <v>0.11245243075682351</v>
      </c>
      <c r="Y31" s="590">
        <f t="shared" si="9"/>
        <v>6.9129766375160662E-2</v>
      </c>
      <c r="Z31" s="590">
        <f t="shared" si="9"/>
        <v>4.319665314146022E-2</v>
      </c>
      <c r="AA31" s="591">
        <f t="shared" si="10"/>
        <v>0.16925829784016733</v>
      </c>
      <c r="AC31" s="493">
        <v>396790</v>
      </c>
      <c r="AD31" s="493">
        <v>27430</v>
      </c>
      <c r="AE31" s="493">
        <v>112680</v>
      </c>
      <c r="AF31" s="493">
        <v>44620</v>
      </c>
      <c r="AG31" s="493">
        <v>127760</v>
      </c>
      <c r="AH31" s="493">
        <v>17140</v>
      </c>
      <c r="AI31" s="493">
        <v>2810</v>
      </c>
      <c r="AJ31" s="540">
        <v>2550</v>
      </c>
      <c r="AK31" s="540">
        <v>3860</v>
      </c>
      <c r="AL31" s="540">
        <v>3310</v>
      </c>
      <c r="AM31" s="540">
        <v>810</v>
      </c>
      <c r="AN31" s="493">
        <v>5370</v>
      </c>
      <c r="AO31" s="493">
        <v>11460</v>
      </c>
      <c r="AP31" s="493">
        <v>3620</v>
      </c>
      <c r="AQ31" s="493">
        <v>2980</v>
      </c>
      <c r="AR31" s="493">
        <v>3230</v>
      </c>
      <c r="AS31" s="493">
        <v>2150</v>
      </c>
      <c r="AT31" s="493">
        <v>3520</v>
      </c>
      <c r="AU31" s="493">
        <v>830</v>
      </c>
      <c r="AV31" s="540">
        <v>1290</v>
      </c>
      <c r="AW31" s="540">
        <v>940</v>
      </c>
      <c r="AX31" s="493">
        <v>16540</v>
      </c>
      <c r="AZ31" s="492">
        <f t="shared" si="2"/>
        <v>6.9129766375160662E-2</v>
      </c>
      <c r="BA31" s="492">
        <f t="shared" si="26"/>
        <v>0.28397893092063814</v>
      </c>
      <c r="BB31" s="492">
        <f t="shared" si="27"/>
        <v>0.11245243075682351</v>
      </c>
      <c r="BC31" s="492">
        <f t="shared" si="28"/>
        <v>0.32198392096575013</v>
      </c>
      <c r="BD31" s="492">
        <f t="shared" si="29"/>
        <v>4.319665314146022E-2</v>
      </c>
      <c r="BE31" s="492">
        <f t="shared" si="30"/>
        <v>7.0818316993875854E-3</v>
      </c>
      <c r="BF31" s="492">
        <f t="shared" si="31"/>
        <v>6.4265732503339295E-3</v>
      </c>
      <c r="BG31" s="492">
        <f t="shared" si="32"/>
        <v>9.7280677436427324E-3</v>
      </c>
      <c r="BH31" s="492">
        <f t="shared" si="33"/>
        <v>8.3419441014138465E-3</v>
      </c>
      <c r="BI31" s="492">
        <f t="shared" si="34"/>
        <v>2.0413820912825423E-3</v>
      </c>
      <c r="BJ31" s="492">
        <f t="shared" si="35"/>
        <v>1.3533607197762041E-2</v>
      </c>
      <c r="BK31" s="492">
        <f t="shared" si="36"/>
        <v>2.8881776254441896E-2</v>
      </c>
      <c r="BL31" s="492">
        <f t="shared" si="37"/>
        <v>9.1232137906701281E-3</v>
      </c>
      <c r="BM31" s="492">
        <f t="shared" si="38"/>
        <v>7.5102699160765141E-3</v>
      </c>
      <c r="BN31" s="492">
        <f t="shared" si="39"/>
        <v>8.1403261170896451E-3</v>
      </c>
      <c r="BO31" s="492">
        <f t="shared" si="40"/>
        <v>5.4184833287129214E-3</v>
      </c>
    </row>
    <row r="32" spans="2:67" x14ac:dyDescent="0.25">
      <c r="B32" s="9"/>
      <c r="C32" s="9"/>
      <c r="D32" s="9"/>
      <c r="E32" s="9"/>
      <c r="F32" s="9"/>
      <c r="G32" s="9"/>
      <c r="H32" s="9"/>
      <c r="I32" s="9"/>
      <c r="O32" s="499" t="s">
        <v>108</v>
      </c>
      <c r="P32" s="499" t="str">
        <f t="shared" si="4"/>
        <v>中国</v>
      </c>
      <c r="Q32" s="64" t="str">
        <f t="shared" si="5"/>
        <v>アメリカ</v>
      </c>
      <c r="R32" s="64" t="str">
        <f t="shared" si="6"/>
        <v>台湾</v>
      </c>
      <c r="S32" s="64" t="str">
        <f t="shared" si="7"/>
        <v>欧州</v>
      </c>
      <c r="T32" s="500" t="str">
        <f t="shared" si="8"/>
        <v>シンガポール</v>
      </c>
      <c r="U32" s="64" t="s">
        <v>71</v>
      </c>
      <c r="V32" s="589">
        <f t="shared" si="9"/>
        <v>0.27418165320913518</v>
      </c>
      <c r="W32" s="590">
        <f t="shared" si="9"/>
        <v>0.10969433934433924</v>
      </c>
      <c r="X32" s="590">
        <f t="shared" si="9"/>
        <v>9.3759847314937528E-2</v>
      </c>
      <c r="Y32" s="590">
        <f t="shared" si="9"/>
        <v>5.0422722183360635E-2</v>
      </c>
      <c r="Z32" s="590">
        <f t="shared" si="9"/>
        <v>3.9357971827460515E-2</v>
      </c>
      <c r="AA32" s="591">
        <f t="shared" si="10"/>
        <v>0.43258346612076692</v>
      </c>
      <c r="AC32" s="493">
        <v>8949140</v>
      </c>
      <c r="AD32" s="493">
        <v>347870</v>
      </c>
      <c r="AE32" s="493">
        <v>2453690</v>
      </c>
      <c r="AF32" s="493">
        <v>307930</v>
      </c>
      <c r="AG32" s="493">
        <v>839070</v>
      </c>
      <c r="AH32" s="493">
        <v>981670</v>
      </c>
      <c r="AI32" s="493">
        <v>172180</v>
      </c>
      <c r="AJ32" s="540">
        <v>352220</v>
      </c>
      <c r="AK32" s="540">
        <v>199420</v>
      </c>
      <c r="AL32" s="540">
        <v>345610</v>
      </c>
      <c r="AM32" s="540">
        <v>48400</v>
      </c>
      <c r="AN32" s="493">
        <v>180740</v>
      </c>
      <c r="AO32" s="493">
        <v>119460</v>
      </c>
      <c r="AP32" s="493">
        <v>93320</v>
      </c>
      <c r="AQ32" s="493">
        <v>50320</v>
      </c>
      <c r="AR32" s="493">
        <v>451240</v>
      </c>
      <c r="AS32" s="493">
        <v>81710</v>
      </c>
      <c r="AT32" s="493">
        <v>24010</v>
      </c>
      <c r="AU32" s="493">
        <v>44370</v>
      </c>
      <c r="AV32" s="540">
        <v>267900</v>
      </c>
      <c r="AW32" s="540">
        <v>235410</v>
      </c>
      <c r="AX32" s="493">
        <v>1237090</v>
      </c>
      <c r="AZ32" s="492">
        <f t="shared" si="2"/>
        <v>3.8871891600757165E-2</v>
      </c>
      <c r="BA32" s="492">
        <f t="shared" ref="BA32:BA39" si="41">AE32/$AC32</f>
        <v>0.27418165320913518</v>
      </c>
      <c r="BB32" s="492">
        <f t="shared" ref="BB32:BB39" si="42">AF32/$AC32</f>
        <v>3.4408892921554475E-2</v>
      </c>
      <c r="BC32" s="492">
        <f t="shared" ref="BC32:BC39" si="43">AG32/$AC32</f>
        <v>9.3759847314937528E-2</v>
      </c>
      <c r="BD32" s="492">
        <f t="shared" ref="BD32:BD39" si="44">AH32/$AC32</f>
        <v>0.10969433934433924</v>
      </c>
      <c r="BE32" s="492">
        <f t="shared" ref="BE32:BE39" si="45">AI32/$AC32</f>
        <v>1.9239837570984474E-2</v>
      </c>
      <c r="BF32" s="492">
        <f t="shared" ref="BF32:BF39" si="46">AJ32/$AC32</f>
        <v>3.9357971827460515E-2</v>
      </c>
      <c r="BG32" s="492">
        <f t="shared" ref="BG32:BG39" si="47">AK32/$AC32</f>
        <v>2.2283705473375097E-2</v>
      </c>
      <c r="BH32" s="492">
        <f t="shared" ref="BH32:BH39" si="48">AL32/$AC32</f>
        <v>3.8619353368033127E-2</v>
      </c>
      <c r="BI32" s="492">
        <f t="shared" ref="BI32:BI39" si="49">AM32/$AC32</f>
        <v>5.4083409132050673E-3</v>
      </c>
      <c r="BJ32" s="492">
        <f t="shared" ref="BJ32:BJ39" si="50">AN32/$AC32</f>
        <v>2.0196354063071981E-2</v>
      </c>
      <c r="BK32" s="492">
        <f t="shared" ref="BK32:BK39" si="51">AO32/$AC32</f>
        <v>1.33487687085016E-2</v>
      </c>
      <c r="BL32" s="492">
        <f t="shared" ref="BL32:BL39" si="52">AP32/$AC32</f>
        <v>1.0427817645047457E-2</v>
      </c>
      <c r="BM32" s="492">
        <f t="shared" ref="BM32:BM39" si="53">AQ32/$AC32</f>
        <v>5.6228866684396488E-3</v>
      </c>
      <c r="BN32" s="492">
        <f t="shared" ref="BN32:BN39" si="54">AR32/$AC32</f>
        <v>5.0422722183360635E-2</v>
      </c>
      <c r="BO32" s="492">
        <f t="shared" ref="BO32:BO39" si="55">AS32/$AC32</f>
        <v>9.1304862813633494E-3</v>
      </c>
    </row>
    <row r="33" spans="2:67" x14ac:dyDescent="0.25">
      <c r="B33" s="9"/>
      <c r="C33" s="9"/>
      <c r="D33" s="9"/>
      <c r="E33" s="9"/>
      <c r="F33" s="9"/>
      <c r="G33" s="9"/>
      <c r="H33" s="9"/>
      <c r="I33" s="9"/>
      <c r="O33" s="499" t="s">
        <v>109</v>
      </c>
      <c r="P33" s="499" t="str">
        <f t="shared" si="4"/>
        <v>中国</v>
      </c>
      <c r="Q33" s="64" t="str">
        <f t="shared" si="5"/>
        <v>韓国</v>
      </c>
      <c r="R33" s="64" t="str">
        <f t="shared" si="6"/>
        <v>台湾</v>
      </c>
      <c r="S33" s="64" t="str">
        <f t="shared" si="7"/>
        <v>香港</v>
      </c>
      <c r="T33" s="500" t="str">
        <f t="shared" si="8"/>
        <v>アメリカ</v>
      </c>
      <c r="U33" s="64" t="s">
        <v>71</v>
      </c>
      <c r="V33" s="589">
        <f t="shared" si="9"/>
        <v>0.39030905461199922</v>
      </c>
      <c r="W33" s="590">
        <f t="shared" si="9"/>
        <v>0.11035261112203384</v>
      </c>
      <c r="X33" s="590">
        <f t="shared" si="9"/>
        <v>9.5540120889480398E-2</v>
      </c>
      <c r="Y33" s="590">
        <f t="shared" si="9"/>
        <v>7.7549114502200506E-2</v>
      </c>
      <c r="Z33" s="590">
        <f t="shared" si="9"/>
        <v>3.6076536450850211E-2</v>
      </c>
      <c r="AA33" s="591">
        <f t="shared" si="10"/>
        <v>0.29017256242343592</v>
      </c>
      <c r="AC33" s="493">
        <v>15869040</v>
      </c>
      <c r="AD33" s="493">
        <v>1751190</v>
      </c>
      <c r="AE33" s="493">
        <v>6193830</v>
      </c>
      <c r="AF33" s="493">
        <v>1230630</v>
      </c>
      <c r="AG33" s="493">
        <v>1516130</v>
      </c>
      <c r="AH33" s="493">
        <v>572500</v>
      </c>
      <c r="AI33" s="493">
        <v>122300</v>
      </c>
      <c r="AJ33" s="540">
        <v>151110</v>
      </c>
      <c r="AK33" s="540">
        <v>93940</v>
      </c>
      <c r="AL33" s="540">
        <v>116850</v>
      </c>
      <c r="AM33" s="540">
        <v>32880</v>
      </c>
      <c r="AN33" s="493">
        <v>339360</v>
      </c>
      <c r="AO33" s="493">
        <v>530250</v>
      </c>
      <c r="AP33" s="493">
        <v>217410</v>
      </c>
      <c r="AQ33" s="493">
        <v>73180</v>
      </c>
      <c r="AR33" s="493">
        <v>348360</v>
      </c>
      <c r="AS33" s="493">
        <v>254460</v>
      </c>
      <c r="AT33" s="493">
        <v>154090</v>
      </c>
      <c r="AU33" s="493">
        <v>296080</v>
      </c>
      <c r="AV33" s="540">
        <v>57180</v>
      </c>
      <c r="AW33" s="540">
        <v>61240</v>
      </c>
      <c r="AX33" s="493">
        <v>1223870</v>
      </c>
      <c r="AZ33" s="492">
        <f t="shared" si="2"/>
        <v>0.11035261112203384</v>
      </c>
      <c r="BA33" s="492">
        <f t="shared" si="41"/>
        <v>0.39030905461199922</v>
      </c>
      <c r="BB33" s="492">
        <f t="shared" si="42"/>
        <v>7.7549114502200506E-2</v>
      </c>
      <c r="BC33" s="492">
        <f t="shared" si="43"/>
        <v>9.5540120889480398E-2</v>
      </c>
      <c r="BD33" s="492">
        <f t="shared" si="44"/>
        <v>3.6076536450850211E-2</v>
      </c>
      <c r="BE33" s="492">
        <f t="shared" si="45"/>
        <v>7.7068304068803155E-3</v>
      </c>
      <c r="BF33" s="492">
        <f t="shared" si="46"/>
        <v>9.522315149498646E-3</v>
      </c>
      <c r="BG33" s="492">
        <f t="shared" si="47"/>
        <v>5.9197027671491157E-3</v>
      </c>
      <c r="BH33" s="492">
        <f t="shared" si="48"/>
        <v>7.3633943830250601E-3</v>
      </c>
      <c r="BI33" s="492">
        <f t="shared" si="49"/>
        <v>2.0719589842863842E-3</v>
      </c>
      <c r="BJ33" s="492">
        <f t="shared" si="50"/>
        <v>2.138503652394852E-2</v>
      </c>
      <c r="BK33" s="492">
        <f t="shared" si="51"/>
        <v>3.3414119568669562E-2</v>
      </c>
      <c r="BL33" s="492">
        <f t="shared" si="52"/>
        <v>1.3700261641535972E-2</v>
      </c>
      <c r="BM33" s="492">
        <f t="shared" si="53"/>
        <v>4.611495087289464E-3</v>
      </c>
      <c r="BN33" s="492">
        <f t="shared" si="54"/>
        <v>2.1952178581691142E-2</v>
      </c>
      <c r="BO33" s="492">
        <f t="shared" si="55"/>
        <v>1.603499644590977E-2</v>
      </c>
    </row>
    <row r="34" spans="2:67" x14ac:dyDescent="0.25">
      <c r="B34" s="9"/>
      <c r="C34" s="9"/>
      <c r="D34" s="9"/>
      <c r="E34" s="9"/>
      <c r="F34" s="9"/>
      <c r="G34" s="9"/>
      <c r="H34" s="9"/>
      <c r="I34" s="9"/>
      <c r="O34" s="499" t="s">
        <v>110</v>
      </c>
      <c r="P34" s="499" t="str">
        <f t="shared" si="4"/>
        <v>中国</v>
      </c>
      <c r="Q34" s="64" t="str">
        <f t="shared" si="5"/>
        <v>台湾</v>
      </c>
      <c r="R34" s="64" t="str">
        <f t="shared" si="6"/>
        <v>韓国</v>
      </c>
      <c r="S34" s="64" t="str">
        <f t="shared" si="7"/>
        <v>香港</v>
      </c>
      <c r="T34" s="500" t="str">
        <f t="shared" si="8"/>
        <v>アメリカ</v>
      </c>
      <c r="U34" s="64" t="s">
        <v>71</v>
      </c>
      <c r="V34" s="589">
        <f t="shared" si="9"/>
        <v>0.33146576900611763</v>
      </c>
      <c r="W34" s="590">
        <f t="shared" si="9"/>
        <v>0.21264102800577947</v>
      </c>
      <c r="X34" s="590">
        <f t="shared" si="9"/>
        <v>8.638445694610962E-2</v>
      </c>
      <c r="Y34" s="590">
        <f t="shared" si="9"/>
        <v>7.9798026376464076E-2</v>
      </c>
      <c r="Z34" s="590">
        <f t="shared" si="9"/>
        <v>4.2792585077930462E-2</v>
      </c>
      <c r="AA34" s="591">
        <f t="shared" si="10"/>
        <v>0.2469181345875987</v>
      </c>
      <c r="AC34" s="493">
        <v>1301160</v>
      </c>
      <c r="AD34" s="493">
        <v>112400</v>
      </c>
      <c r="AE34" s="493">
        <v>431290</v>
      </c>
      <c r="AF34" s="493">
        <v>103830</v>
      </c>
      <c r="AG34" s="493">
        <v>276680</v>
      </c>
      <c r="AH34" s="493">
        <v>55680</v>
      </c>
      <c r="AI34" s="493">
        <v>10770</v>
      </c>
      <c r="AJ34" s="540">
        <v>22690</v>
      </c>
      <c r="AK34" s="540">
        <v>15880</v>
      </c>
      <c r="AL34" s="540">
        <v>17140</v>
      </c>
      <c r="AM34" s="540">
        <v>2810</v>
      </c>
      <c r="AN34" s="493">
        <v>18440</v>
      </c>
      <c r="AO34" s="493">
        <v>29950</v>
      </c>
      <c r="AP34" s="493">
        <v>11450</v>
      </c>
      <c r="AQ34" s="493">
        <v>7600</v>
      </c>
      <c r="AR34" s="493">
        <v>22470</v>
      </c>
      <c r="AS34" s="493">
        <v>6350</v>
      </c>
      <c r="AT34" s="493">
        <v>9020</v>
      </c>
      <c r="AU34" s="493">
        <v>6820</v>
      </c>
      <c r="AV34" s="540">
        <v>7950</v>
      </c>
      <c r="AW34" s="540">
        <v>6440</v>
      </c>
      <c r="AX34" s="493">
        <v>119470</v>
      </c>
      <c r="AZ34" s="492">
        <f t="shared" si="2"/>
        <v>8.638445694610962E-2</v>
      </c>
      <c r="BA34" s="492">
        <f t="shared" si="41"/>
        <v>0.33146576900611763</v>
      </c>
      <c r="BB34" s="492">
        <f t="shared" si="42"/>
        <v>7.9798026376464076E-2</v>
      </c>
      <c r="BC34" s="492">
        <f t="shared" si="43"/>
        <v>0.21264102800577947</v>
      </c>
      <c r="BD34" s="492">
        <f t="shared" si="44"/>
        <v>4.2792585077930462E-2</v>
      </c>
      <c r="BE34" s="492">
        <f t="shared" si="45"/>
        <v>8.2772295490177988E-3</v>
      </c>
      <c r="BF34" s="492">
        <f t="shared" si="46"/>
        <v>1.7438285837252914E-2</v>
      </c>
      <c r="BG34" s="492">
        <f t="shared" si="47"/>
        <v>1.2204494451105167E-2</v>
      </c>
      <c r="BH34" s="492">
        <f t="shared" si="48"/>
        <v>1.3172861139291094E-2</v>
      </c>
      <c r="BI34" s="492">
        <f t="shared" si="49"/>
        <v>2.1596114236527406E-3</v>
      </c>
      <c r="BJ34" s="492">
        <f t="shared" si="50"/>
        <v>1.4171969627101971E-2</v>
      </c>
      <c r="BK34" s="492">
        <f t="shared" si="51"/>
        <v>2.3017922469181346E-2</v>
      </c>
      <c r="BL34" s="492">
        <f t="shared" si="52"/>
        <v>8.7998401426419501E-3</v>
      </c>
      <c r="BM34" s="492">
        <f t="shared" si="53"/>
        <v>5.8409419287405086E-3</v>
      </c>
      <c r="BN34" s="492">
        <f t="shared" si="54"/>
        <v>1.7269205939315687E-2</v>
      </c>
      <c r="BO34" s="492">
        <f t="shared" si="55"/>
        <v>4.8802606904608196E-3</v>
      </c>
    </row>
    <row r="35" spans="2:67" x14ac:dyDescent="0.25">
      <c r="B35" s="9"/>
      <c r="C35" s="9"/>
      <c r="D35" s="9"/>
      <c r="E35" s="9"/>
      <c r="F35" s="9"/>
      <c r="G35" s="9"/>
      <c r="H35" s="9"/>
      <c r="I35" s="9"/>
      <c r="O35" s="499" t="s">
        <v>111</v>
      </c>
      <c r="P35" s="499" t="str">
        <f t="shared" si="4"/>
        <v>中国</v>
      </c>
      <c r="Q35" s="64" t="str">
        <f t="shared" si="5"/>
        <v>アメリカ</v>
      </c>
      <c r="R35" s="64" t="str">
        <f t="shared" si="6"/>
        <v>台湾</v>
      </c>
      <c r="S35" s="64" t="str">
        <f t="shared" si="7"/>
        <v>マレーシア</v>
      </c>
      <c r="T35" s="500" t="str">
        <f t="shared" si="8"/>
        <v>香港</v>
      </c>
      <c r="U35" s="64" t="s">
        <v>71</v>
      </c>
      <c r="V35" s="589">
        <f t="shared" si="9"/>
        <v>0.53927344691885992</v>
      </c>
      <c r="W35" s="590">
        <f t="shared" si="9"/>
        <v>4.5221901230636248E-2</v>
      </c>
      <c r="X35" s="590">
        <f t="shared" si="9"/>
        <v>4.1013625713700777E-2</v>
      </c>
      <c r="Y35" s="590">
        <f t="shared" si="9"/>
        <v>3.8170196310366007E-2</v>
      </c>
      <c r="Z35" s="590">
        <f t="shared" si="9"/>
        <v>3.4735333591137597E-2</v>
      </c>
      <c r="AA35" s="591">
        <f t="shared" si="10"/>
        <v>0.3015854962352994</v>
      </c>
      <c r="AC35" s="493">
        <v>439610</v>
      </c>
      <c r="AD35" s="493">
        <v>11610</v>
      </c>
      <c r="AE35" s="493">
        <v>237070</v>
      </c>
      <c r="AF35" s="493">
        <v>15270</v>
      </c>
      <c r="AG35" s="493">
        <v>18030</v>
      </c>
      <c r="AH35" s="493">
        <v>19880</v>
      </c>
      <c r="AI35" s="493">
        <v>4140</v>
      </c>
      <c r="AJ35" s="540">
        <v>8160</v>
      </c>
      <c r="AK35" s="540">
        <v>6620</v>
      </c>
      <c r="AL35" s="540">
        <v>16780</v>
      </c>
      <c r="AM35" s="540">
        <v>1480</v>
      </c>
      <c r="AN35" s="493">
        <v>4380</v>
      </c>
      <c r="AO35" s="493">
        <v>3660</v>
      </c>
      <c r="AP35" s="493">
        <v>2260</v>
      </c>
      <c r="AQ35" s="493">
        <v>870</v>
      </c>
      <c r="AR35" s="493">
        <v>8050</v>
      </c>
      <c r="AS35" s="493">
        <v>1140</v>
      </c>
      <c r="AT35" s="493">
        <v>1050</v>
      </c>
      <c r="AU35" s="493">
        <v>1200</v>
      </c>
      <c r="AV35" s="540">
        <v>4870</v>
      </c>
      <c r="AW35" s="540">
        <v>3810</v>
      </c>
      <c r="AX35" s="493">
        <v>36210</v>
      </c>
      <c r="AZ35" s="492">
        <f t="shared" si="2"/>
        <v>2.640977229817338E-2</v>
      </c>
      <c r="BA35" s="492">
        <f t="shared" si="41"/>
        <v>0.53927344691885992</v>
      </c>
      <c r="BB35" s="492">
        <f t="shared" si="42"/>
        <v>3.4735333591137597E-2</v>
      </c>
      <c r="BC35" s="492">
        <f t="shared" si="43"/>
        <v>4.1013625713700777E-2</v>
      </c>
      <c r="BD35" s="492">
        <f t="shared" si="44"/>
        <v>4.5221901230636248E-2</v>
      </c>
      <c r="BE35" s="492">
        <f t="shared" si="45"/>
        <v>9.4174381838447712E-3</v>
      </c>
      <c r="BF35" s="492">
        <f t="shared" si="46"/>
        <v>1.8561907144969404E-2</v>
      </c>
      <c r="BG35" s="492">
        <f t="shared" si="47"/>
        <v>1.5058802120060963E-2</v>
      </c>
      <c r="BH35" s="492">
        <f t="shared" si="48"/>
        <v>3.8170196310366007E-2</v>
      </c>
      <c r="BI35" s="492">
        <f t="shared" si="49"/>
        <v>3.3666204135483725E-3</v>
      </c>
      <c r="BJ35" s="492">
        <f t="shared" si="50"/>
        <v>9.9633766292850489E-3</v>
      </c>
      <c r="BK35" s="492">
        <f t="shared" si="51"/>
        <v>8.3255612929642175E-3</v>
      </c>
      <c r="BL35" s="492">
        <f t="shared" si="52"/>
        <v>5.1409203612292715E-3</v>
      </c>
      <c r="BM35" s="492">
        <f t="shared" si="53"/>
        <v>1.9790268647210028E-3</v>
      </c>
      <c r="BN35" s="492">
        <f t="shared" si="54"/>
        <v>1.8311685357475946E-2</v>
      </c>
      <c r="BO35" s="492">
        <f t="shared" si="55"/>
        <v>2.5932076158413139E-3</v>
      </c>
    </row>
    <row r="36" spans="2:67" x14ac:dyDescent="0.25">
      <c r="B36" s="9"/>
      <c r="C36" s="9"/>
      <c r="D36" s="9"/>
      <c r="E36" s="9"/>
      <c r="F36" s="9"/>
      <c r="G36" s="9"/>
      <c r="H36" s="9"/>
      <c r="I36" s="9"/>
      <c r="O36" s="499" t="s">
        <v>82</v>
      </c>
      <c r="P36" s="499" t="str">
        <f t="shared" si="4"/>
        <v>中国</v>
      </c>
      <c r="Q36" s="64" t="str">
        <f t="shared" si="5"/>
        <v>香港</v>
      </c>
      <c r="R36" s="64" t="str">
        <f t="shared" si="6"/>
        <v>台湾</v>
      </c>
      <c r="S36" s="64" t="str">
        <f t="shared" si="7"/>
        <v>韓国</v>
      </c>
      <c r="T36" s="500" t="str">
        <f t="shared" si="8"/>
        <v>アメリカ</v>
      </c>
      <c r="U36" s="64" t="s">
        <v>71</v>
      </c>
      <c r="V36" s="589">
        <f t="shared" si="9"/>
        <v>0.35452566892843423</v>
      </c>
      <c r="W36" s="590">
        <f t="shared" si="9"/>
        <v>0.200512098322878</v>
      </c>
      <c r="X36" s="590">
        <f t="shared" si="9"/>
        <v>0.10490334144155677</v>
      </c>
      <c r="Y36" s="590">
        <f t="shared" si="9"/>
        <v>5.3923953399052621E-2</v>
      </c>
      <c r="Z36" s="590">
        <f t="shared" si="9"/>
        <v>2.7090001280245808E-2</v>
      </c>
      <c r="AA36" s="591">
        <f t="shared" si="10"/>
        <v>0.25904493662783246</v>
      </c>
      <c r="AC36" s="493">
        <v>390550</v>
      </c>
      <c r="AD36" s="493">
        <v>21060</v>
      </c>
      <c r="AE36" s="493">
        <v>138460</v>
      </c>
      <c r="AF36" s="493">
        <v>78310</v>
      </c>
      <c r="AG36" s="493">
        <v>40970</v>
      </c>
      <c r="AH36" s="493">
        <v>10580</v>
      </c>
      <c r="AI36" s="493">
        <v>3580</v>
      </c>
      <c r="AJ36" s="540">
        <v>4550</v>
      </c>
      <c r="AK36" s="540">
        <v>3510</v>
      </c>
      <c r="AL36" s="540">
        <v>5740</v>
      </c>
      <c r="AM36" s="540">
        <v>620</v>
      </c>
      <c r="AN36" s="493">
        <v>6440</v>
      </c>
      <c r="AO36" s="493">
        <v>8230</v>
      </c>
      <c r="AP36" s="493">
        <v>1890</v>
      </c>
      <c r="AQ36" s="493">
        <v>380</v>
      </c>
      <c r="AR36" s="493">
        <v>9140</v>
      </c>
      <c r="AS36" s="493">
        <v>1470</v>
      </c>
      <c r="AT36" s="493">
        <v>930</v>
      </c>
      <c r="AU36" s="493">
        <v>570</v>
      </c>
      <c r="AV36" s="540">
        <v>1990</v>
      </c>
      <c r="AW36" s="540">
        <v>3910</v>
      </c>
      <c r="AX36" s="493">
        <v>26450</v>
      </c>
      <c r="AZ36" s="492">
        <f t="shared" si="2"/>
        <v>5.3923953399052621E-2</v>
      </c>
      <c r="BA36" s="492">
        <f t="shared" si="41"/>
        <v>0.35452566892843423</v>
      </c>
      <c r="BB36" s="492">
        <f t="shared" si="42"/>
        <v>0.200512098322878</v>
      </c>
      <c r="BC36" s="492">
        <f t="shared" si="43"/>
        <v>0.10490334144155677</v>
      </c>
      <c r="BD36" s="492">
        <f t="shared" si="44"/>
        <v>2.7090001280245808E-2</v>
      </c>
      <c r="BE36" s="492">
        <f t="shared" si="45"/>
        <v>9.1665599795160667E-3</v>
      </c>
      <c r="BF36" s="492">
        <f t="shared" si="46"/>
        <v>1.1650236845474331E-2</v>
      </c>
      <c r="BG36" s="492">
        <f t="shared" si="47"/>
        <v>8.9873255665087696E-3</v>
      </c>
      <c r="BH36" s="492">
        <f t="shared" si="48"/>
        <v>1.4697221866598387E-2</v>
      </c>
      <c r="BI36" s="492">
        <f t="shared" si="49"/>
        <v>1.587504800921777E-3</v>
      </c>
      <c r="BJ36" s="492">
        <f t="shared" si="50"/>
        <v>1.6489565996671361E-2</v>
      </c>
      <c r="BK36" s="492">
        <f t="shared" si="51"/>
        <v>2.1072845986429393E-2</v>
      </c>
      <c r="BL36" s="492">
        <f t="shared" si="52"/>
        <v>4.8393291511970296E-3</v>
      </c>
      <c r="BM36" s="492">
        <f t="shared" si="53"/>
        <v>9.7298681346818594E-4</v>
      </c>
      <c r="BN36" s="492">
        <f t="shared" si="54"/>
        <v>2.340289335552426E-2</v>
      </c>
      <c r="BO36" s="492">
        <f t="shared" si="55"/>
        <v>3.7639226731532452E-3</v>
      </c>
    </row>
    <row r="37" spans="2:67" x14ac:dyDescent="0.25">
      <c r="B37" s="9"/>
      <c r="C37" s="9"/>
      <c r="D37" s="9"/>
      <c r="E37" s="9"/>
      <c r="F37" s="9"/>
      <c r="G37" s="9"/>
      <c r="H37" s="9"/>
      <c r="I37" s="9"/>
      <c r="O37" s="499" t="s">
        <v>112</v>
      </c>
      <c r="P37" s="499" t="str">
        <f t="shared" si="4"/>
        <v>香港</v>
      </c>
      <c r="Q37" s="64" t="str">
        <f t="shared" si="5"/>
        <v>韓国</v>
      </c>
      <c r="R37" s="64" t="str">
        <f t="shared" si="6"/>
        <v>台湾</v>
      </c>
      <c r="S37" s="64" t="str">
        <f t="shared" si="7"/>
        <v>中国</v>
      </c>
      <c r="T37" s="500" t="str">
        <f t="shared" si="8"/>
        <v>アメリカ</v>
      </c>
      <c r="U37" s="64" t="s">
        <v>71</v>
      </c>
      <c r="V37" s="589">
        <f t="shared" si="9"/>
        <v>0.3118712273641851</v>
      </c>
      <c r="W37" s="590">
        <f t="shared" si="9"/>
        <v>0.25196339326280265</v>
      </c>
      <c r="X37" s="590">
        <f t="shared" si="9"/>
        <v>0.12650094113065491</v>
      </c>
      <c r="Y37" s="590">
        <f t="shared" si="9"/>
        <v>0.11942623482832479</v>
      </c>
      <c r="Z37" s="590">
        <f t="shared" si="9"/>
        <v>2.6546375024339586E-2</v>
      </c>
      <c r="AA37" s="591">
        <f t="shared" si="10"/>
        <v>0.16369182838969298</v>
      </c>
      <c r="AC37" s="493">
        <v>154070</v>
      </c>
      <c r="AD37" s="493">
        <v>38820</v>
      </c>
      <c r="AE37" s="493">
        <v>18400</v>
      </c>
      <c r="AF37" s="493">
        <v>48050</v>
      </c>
      <c r="AG37" s="493">
        <v>19490</v>
      </c>
      <c r="AH37" s="493">
        <v>4090</v>
      </c>
      <c r="AI37" s="493">
        <v>1460</v>
      </c>
      <c r="AJ37" s="540">
        <v>1530</v>
      </c>
      <c r="AK37" s="540">
        <v>1160</v>
      </c>
      <c r="AL37" s="540">
        <v>1250</v>
      </c>
      <c r="AM37" s="540">
        <v>930</v>
      </c>
      <c r="AN37" s="493">
        <v>3160</v>
      </c>
      <c r="AO37" s="493">
        <v>2390</v>
      </c>
      <c r="AP37" s="493">
        <v>1000</v>
      </c>
      <c r="AQ37" s="493">
        <v>270</v>
      </c>
      <c r="AR37" s="493">
        <v>1110</v>
      </c>
      <c r="AS37" s="493">
        <v>300</v>
      </c>
      <c r="AT37" s="493">
        <v>530</v>
      </c>
      <c r="AU37" s="493">
        <v>330</v>
      </c>
      <c r="AV37" s="540">
        <v>660</v>
      </c>
      <c r="AW37" s="540">
        <v>190</v>
      </c>
      <c r="AX37" s="493">
        <v>8340</v>
      </c>
      <c r="AZ37" s="492">
        <f t="shared" si="2"/>
        <v>0.25196339326280265</v>
      </c>
      <c r="BA37" s="492">
        <f t="shared" si="41"/>
        <v>0.11942623482832479</v>
      </c>
      <c r="BB37" s="492">
        <f t="shared" si="42"/>
        <v>0.3118712273641851</v>
      </c>
      <c r="BC37" s="492">
        <f t="shared" si="43"/>
        <v>0.12650094113065491</v>
      </c>
      <c r="BD37" s="492">
        <f t="shared" si="44"/>
        <v>2.6546375024339586E-2</v>
      </c>
      <c r="BE37" s="492">
        <f t="shared" si="45"/>
        <v>9.4762121113779445E-3</v>
      </c>
      <c r="BF37" s="492">
        <f t="shared" si="46"/>
        <v>9.9305510482248331E-3</v>
      </c>
      <c r="BG37" s="492">
        <f t="shared" si="47"/>
        <v>7.5290452391769975E-3</v>
      </c>
      <c r="BH37" s="492">
        <f t="shared" si="48"/>
        <v>8.1131953008372823E-3</v>
      </c>
      <c r="BI37" s="492">
        <f t="shared" si="49"/>
        <v>6.0362173038229373E-3</v>
      </c>
      <c r="BJ37" s="492">
        <f t="shared" si="50"/>
        <v>2.0510157720516647E-2</v>
      </c>
      <c r="BK37" s="492">
        <f t="shared" si="51"/>
        <v>1.5512429415200884E-2</v>
      </c>
      <c r="BL37" s="492">
        <f t="shared" si="52"/>
        <v>6.490556240669825E-3</v>
      </c>
      <c r="BM37" s="492">
        <f t="shared" si="53"/>
        <v>1.7524501849808529E-3</v>
      </c>
      <c r="BN37" s="492">
        <f t="shared" si="54"/>
        <v>7.204517427143506E-3</v>
      </c>
      <c r="BO37" s="492">
        <f t="shared" si="55"/>
        <v>1.9471668722009477E-3</v>
      </c>
    </row>
    <row r="38" spans="2:67" x14ac:dyDescent="0.25">
      <c r="B38" s="9"/>
      <c r="C38" s="9"/>
      <c r="D38" s="9"/>
      <c r="E38" s="9"/>
      <c r="F38" s="9"/>
      <c r="G38" s="9"/>
      <c r="H38" s="9"/>
      <c r="I38" s="9"/>
      <c r="O38" s="499" t="s">
        <v>113</v>
      </c>
      <c r="P38" s="499" t="str">
        <f t="shared" si="4"/>
        <v>台湾</v>
      </c>
      <c r="Q38" s="64" t="str">
        <f t="shared" si="5"/>
        <v>韓国</v>
      </c>
      <c r="R38" s="64" t="str">
        <f t="shared" si="6"/>
        <v>香港</v>
      </c>
      <c r="S38" s="64" t="str">
        <f t="shared" si="7"/>
        <v>中国</v>
      </c>
      <c r="T38" s="500" t="str">
        <f t="shared" si="8"/>
        <v>アメリカ</v>
      </c>
      <c r="U38" s="64" t="s">
        <v>71</v>
      </c>
      <c r="V38" s="589">
        <f t="shared" si="9"/>
        <v>0.22021965643480709</v>
      </c>
      <c r="W38" s="590">
        <f t="shared" si="9"/>
        <v>0.15699802872430302</v>
      </c>
      <c r="X38" s="590">
        <f t="shared" si="9"/>
        <v>0.14953534215713885</v>
      </c>
      <c r="Y38" s="590">
        <f t="shared" si="9"/>
        <v>0.11841734722613348</v>
      </c>
      <c r="Z38" s="590">
        <f t="shared" si="9"/>
        <v>5.5477330329484653E-2</v>
      </c>
      <c r="AA38" s="591">
        <f t="shared" si="10"/>
        <v>0.29935229512813288</v>
      </c>
      <c r="AC38" s="493">
        <v>71020</v>
      </c>
      <c r="AD38" s="493">
        <v>11150</v>
      </c>
      <c r="AE38" s="493">
        <v>8410</v>
      </c>
      <c r="AF38" s="493">
        <v>10620</v>
      </c>
      <c r="AG38" s="493">
        <v>15640</v>
      </c>
      <c r="AH38" s="493">
        <v>3940</v>
      </c>
      <c r="AI38" s="493">
        <v>460</v>
      </c>
      <c r="AJ38" s="540">
        <v>1170</v>
      </c>
      <c r="AK38" s="540">
        <v>780</v>
      </c>
      <c r="AL38" s="540">
        <v>3830</v>
      </c>
      <c r="AM38" s="540">
        <v>200</v>
      </c>
      <c r="AN38" s="493">
        <v>950</v>
      </c>
      <c r="AO38" s="493">
        <v>490</v>
      </c>
      <c r="AP38" s="493">
        <v>260</v>
      </c>
      <c r="AQ38" s="493">
        <v>1360</v>
      </c>
      <c r="AR38" s="493">
        <v>1490</v>
      </c>
      <c r="AS38" s="493">
        <v>430</v>
      </c>
      <c r="AT38" s="493">
        <v>480</v>
      </c>
      <c r="AU38" s="493">
        <v>470</v>
      </c>
      <c r="AV38" s="540">
        <v>460</v>
      </c>
      <c r="AW38" s="540">
        <v>320</v>
      </c>
      <c r="AX38" s="493">
        <v>8050</v>
      </c>
      <c r="AZ38" s="492">
        <f t="shared" si="2"/>
        <v>0.15699802872430302</v>
      </c>
      <c r="BA38" s="492">
        <f t="shared" si="41"/>
        <v>0.11841734722613348</v>
      </c>
      <c r="BB38" s="492">
        <f t="shared" si="42"/>
        <v>0.14953534215713885</v>
      </c>
      <c r="BC38" s="492">
        <f t="shared" si="43"/>
        <v>0.22021965643480709</v>
      </c>
      <c r="BD38" s="492">
        <f t="shared" si="44"/>
        <v>5.5477330329484653E-2</v>
      </c>
      <c r="BE38" s="492">
        <f t="shared" si="45"/>
        <v>6.4770487186707974E-3</v>
      </c>
      <c r="BF38" s="492">
        <f t="shared" si="46"/>
        <v>1.6474232610532245E-2</v>
      </c>
      <c r="BG38" s="492">
        <f t="shared" si="47"/>
        <v>1.098282174035483E-2</v>
      </c>
      <c r="BH38" s="492">
        <f t="shared" si="48"/>
        <v>5.3928470853280765E-2</v>
      </c>
      <c r="BI38" s="492">
        <f t="shared" si="49"/>
        <v>2.8161081385525205E-3</v>
      </c>
      <c r="BJ38" s="492">
        <f t="shared" si="50"/>
        <v>1.3376513658124471E-2</v>
      </c>
      <c r="BK38" s="492">
        <f t="shared" si="51"/>
        <v>6.8994649394536747E-3</v>
      </c>
      <c r="BL38" s="492">
        <f t="shared" si="52"/>
        <v>3.6609405801182764E-3</v>
      </c>
      <c r="BM38" s="492">
        <f t="shared" si="53"/>
        <v>1.9149535342157138E-2</v>
      </c>
      <c r="BN38" s="492">
        <f t="shared" si="54"/>
        <v>2.0980005632216279E-2</v>
      </c>
      <c r="BO38" s="492">
        <f t="shared" si="55"/>
        <v>6.0546324978879192E-3</v>
      </c>
    </row>
    <row r="39" spans="2:67" x14ac:dyDescent="0.25">
      <c r="B39" s="9"/>
      <c r="C39" s="9"/>
      <c r="D39" s="9"/>
      <c r="E39" s="9"/>
      <c r="F39" s="9"/>
      <c r="G39" s="9"/>
      <c r="H39" s="9"/>
      <c r="I39" s="9"/>
      <c r="O39" s="499" t="s">
        <v>114</v>
      </c>
      <c r="P39" s="499" t="str">
        <f t="shared" si="4"/>
        <v>台湾</v>
      </c>
      <c r="Q39" s="64" t="str">
        <f t="shared" si="5"/>
        <v>中国</v>
      </c>
      <c r="R39" s="64" t="str">
        <f t="shared" si="6"/>
        <v>香港</v>
      </c>
      <c r="S39" s="64" t="str">
        <f t="shared" si="7"/>
        <v>韓国</v>
      </c>
      <c r="T39" s="500" t="str">
        <f t="shared" si="8"/>
        <v>アメリカ</v>
      </c>
      <c r="U39" s="64" t="s">
        <v>71</v>
      </c>
      <c r="V39" s="589">
        <f t="shared" si="9"/>
        <v>0.30807645162754799</v>
      </c>
      <c r="W39" s="590">
        <f t="shared" si="9"/>
        <v>0.17167567076769419</v>
      </c>
      <c r="X39" s="590">
        <f t="shared" si="9"/>
        <v>0.14266581922186408</v>
      </c>
      <c r="Y39" s="590">
        <f t="shared" si="9"/>
        <v>8.1445498706133379E-2</v>
      </c>
      <c r="Z39" s="590">
        <f t="shared" si="9"/>
        <v>3.6863848912698054E-2</v>
      </c>
      <c r="AA39" s="591">
        <f t="shared" si="10"/>
        <v>0.25927271076406233</v>
      </c>
      <c r="AC39" s="493">
        <v>440540</v>
      </c>
      <c r="AD39" s="493">
        <v>35880</v>
      </c>
      <c r="AE39" s="493">
        <v>75630</v>
      </c>
      <c r="AF39" s="493">
        <v>62850</v>
      </c>
      <c r="AG39" s="493">
        <v>135720</v>
      </c>
      <c r="AH39" s="493">
        <v>16240</v>
      </c>
      <c r="AI39" s="493">
        <v>4140</v>
      </c>
      <c r="AJ39" s="540">
        <v>7940</v>
      </c>
      <c r="AK39" s="540">
        <v>5470</v>
      </c>
      <c r="AL39" s="540">
        <v>15710</v>
      </c>
      <c r="AM39" s="540">
        <v>1250</v>
      </c>
      <c r="AN39" s="493">
        <v>5580</v>
      </c>
      <c r="AO39" s="493">
        <v>5370</v>
      </c>
      <c r="AP39" s="493">
        <v>2520</v>
      </c>
      <c r="AQ39" s="493">
        <v>3020</v>
      </c>
      <c r="AR39" s="493">
        <v>10260</v>
      </c>
      <c r="AS39" s="493">
        <v>2020</v>
      </c>
      <c r="AT39" s="493">
        <v>1910</v>
      </c>
      <c r="AU39" s="493">
        <v>1620</v>
      </c>
      <c r="AV39" s="540">
        <v>3600</v>
      </c>
      <c r="AW39" s="540">
        <v>2380</v>
      </c>
      <c r="AX39" s="493">
        <v>39760</v>
      </c>
      <c r="AZ39" s="492">
        <f t="shared" si="2"/>
        <v>8.1445498706133379E-2</v>
      </c>
      <c r="BA39" s="492">
        <f t="shared" si="41"/>
        <v>0.17167567076769419</v>
      </c>
      <c r="BB39" s="492">
        <f t="shared" si="42"/>
        <v>0.14266581922186408</v>
      </c>
      <c r="BC39" s="492">
        <f t="shared" si="43"/>
        <v>0.30807645162754799</v>
      </c>
      <c r="BD39" s="492">
        <f t="shared" si="44"/>
        <v>3.6863848912698054E-2</v>
      </c>
      <c r="BE39" s="492">
        <f t="shared" si="45"/>
        <v>9.3975575430153904E-3</v>
      </c>
      <c r="BF39" s="492">
        <f t="shared" si="46"/>
        <v>1.8023334997957052E-2</v>
      </c>
      <c r="BG39" s="492">
        <f t="shared" si="47"/>
        <v>1.2416579652244972E-2</v>
      </c>
      <c r="BH39" s="492">
        <f t="shared" si="48"/>
        <v>3.566077995187724E-2</v>
      </c>
      <c r="BI39" s="492">
        <f t="shared" si="49"/>
        <v>2.8374267943887047E-3</v>
      </c>
      <c r="BJ39" s="492">
        <f t="shared" si="50"/>
        <v>1.2666273210151178E-2</v>
      </c>
      <c r="BK39" s="492">
        <f t="shared" si="51"/>
        <v>1.2189585508693876E-2</v>
      </c>
      <c r="BL39" s="492">
        <f t="shared" si="52"/>
        <v>5.720252417487629E-3</v>
      </c>
      <c r="BM39" s="492">
        <f t="shared" si="53"/>
        <v>6.8552231352431107E-3</v>
      </c>
      <c r="BN39" s="492">
        <f t="shared" si="54"/>
        <v>2.3289599128342487E-2</v>
      </c>
      <c r="BO39" s="492">
        <f t="shared" si="55"/>
        <v>4.5852816997321473E-3</v>
      </c>
    </row>
    <row r="40" spans="2:67" x14ac:dyDescent="0.25">
      <c r="B40" s="9"/>
      <c r="C40" s="9"/>
      <c r="D40" s="9"/>
      <c r="E40" s="9"/>
      <c r="F40" s="9"/>
      <c r="G40" s="9"/>
      <c r="H40" s="9"/>
      <c r="I40" s="9"/>
      <c r="O40" s="499" t="s">
        <v>115</v>
      </c>
      <c r="P40" s="499" t="str">
        <f t="shared" si="4"/>
        <v>アメリカ</v>
      </c>
      <c r="Q40" s="64" t="str">
        <f t="shared" si="5"/>
        <v>中国</v>
      </c>
      <c r="R40" s="64" t="str">
        <f t="shared" si="6"/>
        <v>欧州</v>
      </c>
      <c r="S40" s="64" t="str">
        <f t="shared" si="7"/>
        <v>台湾</v>
      </c>
      <c r="T40" s="500" t="str">
        <f t="shared" si="8"/>
        <v>シンガポール</v>
      </c>
      <c r="U40" s="64" t="s">
        <v>71</v>
      </c>
      <c r="V40" s="589">
        <f t="shared" si="9"/>
        <v>0.12625269183081786</v>
      </c>
      <c r="W40" s="590">
        <f t="shared" si="9"/>
        <v>8.5290251610437309E-2</v>
      </c>
      <c r="X40" s="590">
        <f t="shared" si="9"/>
        <v>8.3854608507583736E-2</v>
      </c>
      <c r="Y40" s="590">
        <f t="shared" si="9"/>
        <v>7.6219597460589733E-2</v>
      </c>
      <c r="Z40" s="590">
        <f t="shared" si="9"/>
        <v>6.6878594934230762E-2</v>
      </c>
      <c r="AA40" s="591">
        <f t="shared" si="10"/>
        <v>0.56150425565634055</v>
      </c>
      <c r="AC40" s="493">
        <v>1072690</v>
      </c>
      <c r="AD40" s="493">
        <v>36750</v>
      </c>
      <c r="AE40" s="493">
        <v>91490</v>
      </c>
      <c r="AF40" s="493">
        <v>46200</v>
      </c>
      <c r="AG40" s="493">
        <v>81760</v>
      </c>
      <c r="AH40" s="493">
        <v>135430</v>
      </c>
      <c r="AI40" s="493">
        <v>20820</v>
      </c>
      <c r="AJ40" s="540">
        <v>71740</v>
      </c>
      <c r="AK40" s="540">
        <v>40850</v>
      </c>
      <c r="AL40" s="540">
        <v>58790</v>
      </c>
      <c r="AM40" s="540">
        <v>7100</v>
      </c>
      <c r="AN40" s="493">
        <v>25100</v>
      </c>
      <c r="AO40" s="493">
        <v>17610</v>
      </c>
      <c r="AP40" s="493">
        <v>8680</v>
      </c>
      <c r="AQ40" s="493">
        <v>11570</v>
      </c>
      <c r="AR40" s="493">
        <v>89950</v>
      </c>
      <c r="AS40" s="493">
        <v>6260</v>
      </c>
      <c r="AT40" s="493">
        <v>4120</v>
      </c>
      <c r="AU40" s="493">
        <v>5890</v>
      </c>
      <c r="AV40" s="540">
        <v>28760</v>
      </c>
      <c r="AW40" s="540">
        <v>25940</v>
      </c>
      <c r="AX40" s="493">
        <v>235480</v>
      </c>
      <c r="AZ40" s="492">
        <f t="shared" si="2"/>
        <v>3.4259664954460284E-2</v>
      </c>
      <c r="BA40" s="492">
        <f t="shared" ref="BA40:BA53" si="56">AE40/$AC40</f>
        <v>8.5290251610437309E-2</v>
      </c>
      <c r="BB40" s="492">
        <f t="shared" ref="BB40:BB53" si="57">AF40/$AC40</f>
        <v>4.306929308560721E-2</v>
      </c>
      <c r="BC40" s="492">
        <f t="shared" ref="BC40:BC53" si="58">AG40/$AC40</f>
        <v>7.6219597460589733E-2</v>
      </c>
      <c r="BD40" s="492">
        <f t="shared" ref="BD40:BD53" si="59">AH40/$AC40</f>
        <v>0.12625269183081786</v>
      </c>
      <c r="BE40" s="492">
        <f t="shared" ref="BE40:BE53" si="60">AI40/$AC40</f>
        <v>1.9409148961955457E-2</v>
      </c>
      <c r="BF40" s="492">
        <f t="shared" ref="BF40:BF53" si="61">AJ40/$AC40</f>
        <v>6.6878594934230762E-2</v>
      </c>
      <c r="BG40" s="492">
        <f t="shared" ref="BG40:BG53" si="62">AK40/$AC40</f>
        <v>3.8081831656862651E-2</v>
      </c>
      <c r="BH40" s="492">
        <f t="shared" ref="BH40:BH53" si="63">AL40/$AC40</f>
        <v>5.4806141569325714E-2</v>
      </c>
      <c r="BI40" s="492">
        <f t="shared" ref="BI40:BI53" si="64">AM40/$AC40</f>
        <v>6.6188740456236189E-3</v>
      </c>
      <c r="BJ40" s="492">
        <f t="shared" ref="BJ40:BJ53" si="65">AN40/$AC40</f>
        <v>2.3399118104951103E-2</v>
      </c>
      <c r="BK40" s="492">
        <f t="shared" ref="BK40:BK53" si="66">AO40/$AC40</f>
        <v>1.6416672104708725E-2</v>
      </c>
      <c r="BL40" s="492">
        <f t="shared" ref="BL40:BL53" si="67">AP40/$AC40</f>
        <v>8.0918065797201434E-3</v>
      </c>
      <c r="BM40" s="492">
        <f t="shared" ref="BM40:BM53" si="68">AQ40/$AC40</f>
        <v>1.0785967987023278E-2</v>
      </c>
      <c r="BN40" s="492">
        <f t="shared" ref="BN40:BN53" si="69">AR40/$AC40</f>
        <v>8.3854608507583736E-2</v>
      </c>
      <c r="BO40" s="492">
        <f t="shared" ref="BO40:BO53" si="70">AS40/$AC40</f>
        <v>5.8357959895216699E-3</v>
      </c>
    </row>
    <row r="41" spans="2:67" x14ac:dyDescent="0.25">
      <c r="B41" s="9"/>
      <c r="C41" s="9"/>
      <c r="D41" s="9"/>
      <c r="E41" s="9"/>
      <c r="F41" s="9"/>
      <c r="G41" s="9"/>
      <c r="H41" s="9"/>
      <c r="I41" s="9"/>
      <c r="O41" s="499" t="s">
        <v>116</v>
      </c>
      <c r="P41" s="499" t="str">
        <f t="shared" si="4"/>
        <v>韓国</v>
      </c>
      <c r="Q41" s="64" t="str">
        <f t="shared" si="5"/>
        <v>台湾</v>
      </c>
      <c r="R41" s="64" t="str">
        <f t="shared" si="6"/>
        <v>アメリカ</v>
      </c>
      <c r="S41" s="64" t="str">
        <f t="shared" si="7"/>
        <v>中国</v>
      </c>
      <c r="T41" s="500" t="str">
        <f t="shared" si="8"/>
        <v>香港</v>
      </c>
      <c r="U41" s="64" t="s">
        <v>71</v>
      </c>
      <c r="V41" s="589">
        <f t="shared" si="9"/>
        <v>0.28191802314179248</v>
      </c>
      <c r="W41" s="590">
        <f t="shared" si="9"/>
        <v>0.1677779956854285</v>
      </c>
      <c r="X41" s="590">
        <f t="shared" si="9"/>
        <v>0.15699156697391645</v>
      </c>
      <c r="Y41" s="590">
        <f t="shared" si="9"/>
        <v>0.12453422239654835</v>
      </c>
      <c r="Z41" s="590">
        <f t="shared" si="9"/>
        <v>4.971563051578741E-2</v>
      </c>
      <c r="AA41" s="591">
        <f t="shared" si="10"/>
        <v>0.21906256128652679</v>
      </c>
      <c r="AC41" s="493">
        <v>101980</v>
      </c>
      <c r="AD41" s="493">
        <v>28750</v>
      </c>
      <c r="AE41" s="493">
        <v>12700</v>
      </c>
      <c r="AF41" s="493">
        <v>5070</v>
      </c>
      <c r="AG41" s="493">
        <v>17110</v>
      </c>
      <c r="AH41" s="493">
        <v>16010</v>
      </c>
      <c r="AI41" s="493">
        <v>1070</v>
      </c>
      <c r="AJ41" s="540">
        <v>900</v>
      </c>
      <c r="AK41" s="540">
        <v>1060</v>
      </c>
      <c r="AL41" s="540">
        <v>960</v>
      </c>
      <c r="AM41" s="540">
        <v>170</v>
      </c>
      <c r="AN41" s="493">
        <v>1300</v>
      </c>
      <c r="AO41" s="493">
        <v>1900</v>
      </c>
      <c r="AP41" s="493">
        <v>460</v>
      </c>
      <c r="AQ41" s="493">
        <v>380</v>
      </c>
      <c r="AR41" s="493">
        <v>800</v>
      </c>
      <c r="AS41" s="493">
        <v>1020</v>
      </c>
      <c r="AT41" s="493">
        <v>1170</v>
      </c>
      <c r="AU41" s="493">
        <v>910</v>
      </c>
      <c r="AV41" s="540">
        <v>500</v>
      </c>
      <c r="AW41" s="540">
        <v>1020</v>
      </c>
      <c r="AX41" s="493">
        <v>8430</v>
      </c>
      <c r="AZ41" s="492">
        <f t="shared" si="2"/>
        <v>0.28191802314179248</v>
      </c>
      <c r="BA41" s="492">
        <f t="shared" si="56"/>
        <v>0.12453422239654835</v>
      </c>
      <c r="BB41" s="492">
        <f t="shared" si="57"/>
        <v>4.971563051578741E-2</v>
      </c>
      <c r="BC41" s="492">
        <f t="shared" si="58"/>
        <v>0.1677779956854285</v>
      </c>
      <c r="BD41" s="492">
        <f t="shared" si="59"/>
        <v>0.15699156697391645</v>
      </c>
      <c r="BE41" s="492">
        <f t="shared" si="60"/>
        <v>1.0492253383016278E-2</v>
      </c>
      <c r="BF41" s="492">
        <f t="shared" si="61"/>
        <v>8.8252598548735038E-3</v>
      </c>
      <c r="BG41" s="492">
        <f t="shared" si="62"/>
        <v>1.0394194940184349E-2</v>
      </c>
      <c r="BH41" s="492">
        <f t="shared" si="63"/>
        <v>9.4136105118650722E-3</v>
      </c>
      <c r="BI41" s="492">
        <f t="shared" si="64"/>
        <v>1.6669935281427731E-3</v>
      </c>
      <c r="BJ41" s="492">
        <f t="shared" si="65"/>
        <v>1.2747597568150618E-2</v>
      </c>
      <c r="BK41" s="492">
        <f t="shared" si="66"/>
        <v>1.8631104138066287E-2</v>
      </c>
      <c r="BL41" s="492">
        <f t="shared" si="67"/>
        <v>4.51068837026868E-3</v>
      </c>
      <c r="BM41" s="492">
        <f t="shared" si="68"/>
        <v>3.7262208276132576E-3</v>
      </c>
      <c r="BN41" s="492">
        <f t="shared" si="69"/>
        <v>7.8446754265542266E-3</v>
      </c>
      <c r="BO41" s="492">
        <f t="shared" si="70"/>
        <v>1.0001961168856639E-2</v>
      </c>
    </row>
    <row r="42" spans="2:67" x14ac:dyDescent="0.25">
      <c r="B42" s="9"/>
      <c r="C42" s="9"/>
      <c r="D42" s="9"/>
      <c r="E42" s="9"/>
      <c r="F42" s="9"/>
      <c r="G42" s="9"/>
      <c r="H42" s="9"/>
      <c r="I42" s="9"/>
      <c r="O42" s="499" t="s">
        <v>117</v>
      </c>
      <c r="P42" s="499" t="str">
        <f t="shared" si="4"/>
        <v>香港</v>
      </c>
      <c r="Q42" s="64" t="str">
        <f t="shared" si="5"/>
        <v>台湾</v>
      </c>
      <c r="R42" s="64" t="str">
        <f t="shared" si="6"/>
        <v>中国</v>
      </c>
      <c r="S42" s="64" t="str">
        <f t="shared" si="7"/>
        <v>アメリカ</v>
      </c>
      <c r="T42" s="500" t="str">
        <f t="shared" si="8"/>
        <v>韓国</v>
      </c>
      <c r="U42" s="64" t="s">
        <v>71</v>
      </c>
      <c r="V42" s="589">
        <f t="shared" si="9"/>
        <v>0.35105105105105106</v>
      </c>
      <c r="W42" s="590">
        <f t="shared" si="9"/>
        <v>0.16506506506506508</v>
      </c>
      <c r="X42" s="590">
        <f t="shared" si="9"/>
        <v>0.14274274274274273</v>
      </c>
      <c r="Y42" s="590">
        <f t="shared" si="9"/>
        <v>5.0450450450450449E-2</v>
      </c>
      <c r="Z42" s="590">
        <f t="shared" si="9"/>
        <v>3.8638638638638638E-2</v>
      </c>
      <c r="AA42" s="591">
        <f t="shared" si="10"/>
        <v>0.25205205205205206</v>
      </c>
      <c r="AC42" s="493">
        <v>99900</v>
      </c>
      <c r="AD42" s="493">
        <v>3860</v>
      </c>
      <c r="AE42" s="493">
        <v>14260</v>
      </c>
      <c r="AF42" s="493">
        <v>35070</v>
      </c>
      <c r="AG42" s="493">
        <v>16490</v>
      </c>
      <c r="AH42" s="493">
        <v>5040</v>
      </c>
      <c r="AI42" s="493">
        <v>980</v>
      </c>
      <c r="AJ42" s="540">
        <v>1620</v>
      </c>
      <c r="AK42" s="540">
        <v>1620</v>
      </c>
      <c r="AL42" s="540">
        <v>2120</v>
      </c>
      <c r="AM42" s="540">
        <v>130</v>
      </c>
      <c r="AN42" s="493">
        <v>1970</v>
      </c>
      <c r="AO42" s="493">
        <v>810</v>
      </c>
      <c r="AP42" s="493">
        <v>480</v>
      </c>
      <c r="AQ42" s="493">
        <v>280</v>
      </c>
      <c r="AR42" s="493">
        <v>2440</v>
      </c>
      <c r="AS42" s="493">
        <v>420</v>
      </c>
      <c r="AT42" s="493">
        <v>430</v>
      </c>
      <c r="AU42" s="493">
        <v>120</v>
      </c>
      <c r="AV42" s="540">
        <v>370</v>
      </c>
      <c r="AW42" s="540">
        <v>270</v>
      </c>
      <c r="AX42" s="493">
        <v>7910</v>
      </c>
      <c r="AZ42" s="492">
        <f t="shared" si="2"/>
        <v>3.8638638638638638E-2</v>
      </c>
      <c r="BA42" s="492">
        <f t="shared" si="56"/>
        <v>0.14274274274274273</v>
      </c>
      <c r="BB42" s="492">
        <f t="shared" si="57"/>
        <v>0.35105105105105106</v>
      </c>
      <c r="BC42" s="492">
        <f t="shared" si="58"/>
        <v>0.16506506506506508</v>
      </c>
      <c r="BD42" s="492">
        <f t="shared" si="59"/>
        <v>5.0450450450450449E-2</v>
      </c>
      <c r="BE42" s="492">
        <f t="shared" si="60"/>
        <v>9.8098098098098104E-3</v>
      </c>
      <c r="BF42" s="492">
        <f t="shared" si="61"/>
        <v>1.6216216216216217E-2</v>
      </c>
      <c r="BG42" s="492">
        <f t="shared" si="62"/>
        <v>1.6216216216216217E-2</v>
      </c>
      <c r="BH42" s="492">
        <f t="shared" si="63"/>
        <v>2.122122122122122E-2</v>
      </c>
      <c r="BI42" s="492">
        <f t="shared" si="64"/>
        <v>1.3013013013013013E-3</v>
      </c>
      <c r="BJ42" s="492">
        <f t="shared" si="65"/>
        <v>1.9719719719719718E-2</v>
      </c>
      <c r="BK42" s="492">
        <f t="shared" si="66"/>
        <v>8.1081081081081086E-3</v>
      </c>
      <c r="BL42" s="492">
        <f t="shared" si="67"/>
        <v>4.8048048048048046E-3</v>
      </c>
      <c r="BM42" s="492">
        <f t="shared" si="68"/>
        <v>2.8028028028028026E-3</v>
      </c>
      <c r="BN42" s="492">
        <f t="shared" si="69"/>
        <v>2.4424424424424423E-2</v>
      </c>
      <c r="BO42" s="492">
        <f t="shared" si="70"/>
        <v>4.2042042042042043E-3</v>
      </c>
    </row>
    <row r="43" spans="2:67" x14ac:dyDescent="0.25">
      <c r="B43" s="9"/>
      <c r="C43" s="9"/>
      <c r="D43" s="9"/>
      <c r="E43" s="9"/>
      <c r="F43" s="9"/>
      <c r="G43" s="9"/>
      <c r="H43" s="9"/>
      <c r="I43" s="9"/>
      <c r="O43" s="499" t="s">
        <v>118</v>
      </c>
      <c r="P43" s="499" t="str">
        <f t="shared" si="4"/>
        <v>台湾</v>
      </c>
      <c r="Q43" s="64" t="str">
        <f t="shared" si="5"/>
        <v>中国</v>
      </c>
      <c r="R43" s="64" t="str">
        <f t="shared" si="6"/>
        <v>香港</v>
      </c>
      <c r="S43" s="64" t="str">
        <f t="shared" si="7"/>
        <v>韓国</v>
      </c>
      <c r="T43" s="500" t="str">
        <f t="shared" si="8"/>
        <v>アメリカ</v>
      </c>
      <c r="U43" s="64" t="s">
        <v>71</v>
      </c>
      <c r="V43" s="589">
        <f t="shared" si="9"/>
        <v>0.29871376109542525</v>
      </c>
      <c r="W43" s="590">
        <f t="shared" si="9"/>
        <v>0.26090165900828582</v>
      </c>
      <c r="X43" s="590">
        <f t="shared" si="9"/>
        <v>0.14812969421838382</v>
      </c>
      <c r="Y43" s="590">
        <f t="shared" si="9"/>
        <v>0.10682979940578347</v>
      </c>
      <c r="Z43" s="590">
        <f t="shared" si="9"/>
        <v>4.0008119729096313E-2</v>
      </c>
      <c r="AA43" s="591">
        <f t="shared" si="10"/>
        <v>0.14541696654302527</v>
      </c>
      <c r="AC43" s="493">
        <v>541890</v>
      </c>
      <c r="AD43" s="493">
        <v>57890</v>
      </c>
      <c r="AE43" s="493">
        <v>141380</v>
      </c>
      <c r="AF43" s="493">
        <v>80270</v>
      </c>
      <c r="AG43" s="493">
        <v>161870</v>
      </c>
      <c r="AH43" s="493">
        <v>21680</v>
      </c>
      <c r="AI43" s="493">
        <v>3910</v>
      </c>
      <c r="AJ43" s="540">
        <v>7280</v>
      </c>
      <c r="AK43" s="540">
        <v>4100</v>
      </c>
      <c r="AL43" s="540">
        <v>10520</v>
      </c>
      <c r="AM43" s="540">
        <v>380</v>
      </c>
      <c r="AN43" s="493">
        <v>3870</v>
      </c>
      <c r="AO43" s="493">
        <v>2910</v>
      </c>
      <c r="AP43" s="493">
        <v>850</v>
      </c>
      <c r="AQ43" s="493">
        <v>1530</v>
      </c>
      <c r="AR43" s="493">
        <v>10540</v>
      </c>
      <c r="AS43" s="493">
        <v>600</v>
      </c>
      <c r="AT43" s="493">
        <v>1120</v>
      </c>
      <c r="AU43" s="493">
        <v>1230</v>
      </c>
      <c r="AV43" s="540">
        <v>1970</v>
      </c>
      <c r="AW43" s="540">
        <v>1140</v>
      </c>
      <c r="AX43" s="493">
        <v>24380</v>
      </c>
      <c r="AZ43" s="492">
        <f t="shared" si="2"/>
        <v>0.10682979940578347</v>
      </c>
      <c r="BA43" s="492">
        <f t="shared" si="56"/>
        <v>0.26090165900828582</v>
      </c>
      <c r="BB43" s="492">
        <f t="shared" si="57"/>
        <v>0.14812969421838382</v>
      </c>
      <c r="BC43" s="492">
        <f t="shared" si="58"/>
        <v>0.29871376109542525</v>
      </c>
      <c r="BD43" s="492">
        <f t="shared" si="59"/>
        <v>4.0008119729096313E-2</v>
      </c>
      <c r="BE43" s="492">
        <f t="shared" si="60"/>
        <v>7.2154865378582372E-3</v>
      </c>
      <c r="BF43" s="492">
        <f t="shared" si="61"/>
        <v>1.3434460868441935E-2</v>
      </c>
      <c r="BG43" s="492">
        <f t="shared" si="62"/>
        <v>7.5661112033807596E-3</v>
      </c>
      <c r="BH43" s="492">
        <f t="shared" si="63"/>
        <v>1.9413534112089171E-2</v>
      </c>
      <c r="BI43" s="492">
        <f t="shared" si="64"/>
        <v>7.0124933104504601E-4</v>
      </c>
      <c r="BJ43" s="492">
        <f t="shared" si="65"/>
        <v>7.1416708188008641E-3</v>
      </c>
      <c r="BK43" s="492">
        <f t="shared" si="66"/>
        <v>5.370093561423905E-3</v>
      </c>
      <c r="BL43" s="492">
        <f t="shared" si="67"/>
        <v>1.5685840299691819E-3</v>
      </c>
      <c r="BM43" s="492">
        <f t="shared" si="68"/>
        <v>2.8234512539445276E-3</v>
      </c>
      <c r="BN43" s="492">
        <f t="shared" si="69"/>
        <v>1.9450441971617854E-2</v>
      </c>
      <c r="BO43" s="492">
        <f t="shared" si="70"/>
        <v>1.1072357858605991E-3</v>
      </c>
    </row>
    <row r="44" spans="2:67" x14ac:dyDescent="0.25">
      <c r="B44" s="9"/>
      <c r="C44" s="9"/>
      <c r="D44" s="9"/>
      <c r="E44" s="9"/>
      <c r="F44" s="9"/>
      <c r="G44" s="9"/>
      <c r="H44" s="9"/>
      <c r="I44" s="9"/>
      <c r="O44" s="499" t="s">
        <v>119</v>
      </c>
      <c r="P44" s="499" t="str">
        <f t="shared" si="4"/>
        <v>台湾</v>
      </c>
      <c r="Q44" s="64" t="str">
        <f t="shared" si="5"/>
        <v>韓国</v>
      </c>
      <c r="R44" s="64" t="str">
        <f t="shared" si="6"/>
        <v>中国</v>
      </c>
      <c r="S44" s="64" t="str">
        <f t="shared" si="7"/>
        <v>香港</v>
      </c>
      <c r="T44" s="500" t="str">
        <f t="shared" si="8"/>
        <v>アメリカ</v>
      </c>
      <c r="U44" s="64" t="s">
        <v>71</v>
      </c>
      <c r="V44" s="589">
        <f t="shared" si="9"/>
        <v>0.2924125754083084</v>
      </c>
      <c r="W44" s="590">
        <f t="shared" si="9"/>
        <v>0.17058217666388739</v>
      </c>
      <c r="X44" s="590">
        <f t="shared" si="9"/>
        <v>0.14488204423954093</v>
      </c>
      <c r="Y44" s="590">
        <f t="shared" si="9"/>
        <v>0.14326352444945803</v>
      </c>
      <c r="Z44" s="590">
        <f t="shared" si="9"/>
        <v>3.7765461768600718E-2</v>
      </c>
      <c r="AA44" s="591">
        <f t="shared" si="10"/>
        <v>0.21109421747020463</v>
      </c>
      <c r="AC44" s="493">
        <v>203890</v>
      </c>
      <c r="AD44" s="493">
        <v>34780</v>
      </c>
      <c r="AE44" s="493">
        <v>29540</v>
      </c>
      <c r="AF44" s="493">
        <v>29210</v>
      </c>
      <c r="AG44" s="493">
        <v>59620</v>
      </c>
      <c r="AH44" s="493">
        <v>7700</v>
      </c>
      <c r="AI44" s="493">
        <v>1500</v>
      </c>
      <c r="AJ44" s="540">
        <v>2050</v>
      </c>
      <c r="AK44" s="540">
        <v>2570</v>
      </c>
      <c r="AL44" s="540">
        <v>2880</v>
      </c>
      <c r="AM44" s="540">
        <v>310</v>
      </c>
      <c r="AN44" s="493">
        <v>2550</v>
      </c>
      <c r="AO44" s="493">
        <v>1310</v>
      </c>
      <c r="AP44" s="493">
        <v>1690</v>
      </c>
      <c r="AQ44" s="493">
        <v>580</v>
      </c>
      <c r="AR44" s="493">
        <v>2940</v>
      </c>
      <c r="AS44" s="493">
        <v>490</v>
      </c>
      <c r="AT44" s="493">
        <v>540</v>
      </c>
      <c r="AU44" s="493">
        <v>720</v>
      </c>
      <c r="AV44" s="540">
        <v>820</v>
      </c>
      <c r="AW44" s="540">
        <v>1640</v>
      </c>
      <c r="AX44" s="493">
        <v>18200</v>
      </c>
      <c r="AZ44" s="492">
        <f t="shared" si="2"/>
        <v>0.17058217666388739</v>
      </c>
      <c r="BA44" s="492">
        <f t="shared" si="56"/>
        <v>0.14488204423954093</v>
      </c>
      <c r="BB44" s="492">
        <f t="shared" si="57"/>
        <v>0.14326352444945803</v>
      </c>
      <c r="BC44" s="492">
        <f t="shared" si="58"/>
        <v>0.2924125754083084</v>
      </c>
      <c r="BD44" s="492">
        <f t="shared" si="59"/>
        <v>3.7765461768600718E-2</v>
      </c>
      <c r="BE44" s="492">
        <f t="shared" si="60"/>
        <v>7.3569081367403991E-3</v>
      </c>
      <c r="BF44" s="492">
        <f t="shared" si="61"/>
        <v>1.0054441120211879E-2</v>
      </c>
      <c r="BG44" s="492">
        <f t="shared" si="62"/>
        <v>1.260483594094855E-2</v>
      </c>
      <c r="BH44" s="492">
        <f t="shared" si="63"/>
        <v>1.4125263622541566E-2</v>
      </c>
      <c r="BI44" s="492">
        <f t="shared" si="64"/>
        <v>1.5204276815930159E-3</v>
      </c>
      <c r="BJ44" s="492">
        <f t="shared" si="65"/>
        <v>1.2506743832458679E-2</v>
      </c>
      <c r="BK44" s="492">
        <f t="shared" si="66"/>
        <v>6.4250331060866153E-3</v>
      </c>
      <c r="BL44" s="492">
        <f t="shared" si="67"/>
        <v>8.2887831673941828E-3</v>
      </c>
      <c r="BM44" s="492">
        <f t="shared" si="68"/>
        <v>2.8446711462062875E-3</v>
      </c>
      <c r="BN44" s="492">
        <f t="shared" si="69"/>
        <v>1.4419539948011182E-2</v>
      </c>
      <c r="BO44" s="492">
        <f t="shared" si="70"/>
        <v>2.4032566580018638E-3</v>
      </c>
    </row>
    <row r="45" spans="2:67" x14ac:dyDescent="0.25">
      <c r="B45" s="9"/>
      <c r="C45" s="9"/>
      <c r="D45" s="9"/>
      <c r="E45" s="9"/>
      <c r="F45" s="9"/>
      <c r="G45" s="9"/>
      <c r="H45" s="9"/>
      <c r="I45" s="9"/>
      <c r="O45" s="499" t="s">
        <v>120</v>
      </c>
      <c r="P45" s="499" t="str">
        <f t="shared" si="4"/>
        <v>台湾</v>
      </c>
      <c r="Q45" s="64" t="str">
        <f t="shared" si="5"/>
        <v>香港</v>
      </c>
      <c r="R45" s="64" t="str">
        <f t="shared" si="6"/>
        <v>中国</v>
      </c>
      <c r="S45" s="64" t="str">
        <f t="shared" si="7"/>
        <v>韓国</v>
      </c>
      <c r="T45" s="500" t="str">
        <f t="shared" si="8"/>
        <v>アメリカ</v>
      </c>
      <c r="U45" s="64" t="s">
        <v>71</v>
      </c>
      <c r="V45" s="589">
        <f t="shared" si="9"/>
        <v>0.30439628482972136</v>
      </c>
      <c r="W45" s="590">
        <f t="shared" si="9"/>
        <v>0.23356037151702785</v>
      </c>
      <c r="X45" s="590">
        <f t="shared" si="9"/>
        <v>0.16718266253869968</v>
      </c>
      <c r="Y45" s="590">
        <f t="shared" si="9"/>
        <v>5.5975232198142412E-2</v>
      </c>
      <c r="Z45" s="590">
        <f t="shared" si="9"/>
        <v>3.3065015479876163E-2</v>
      </c>
      <c r="AA45" s="591">
        <f t="shared" si="10"/>
        <v>0.20582043343653256</v>
      </c>
      <c r="AC45" s="493">
        <v>80750</v>
      </c>
      <c r="AD45" s="493">
        <v>4520</v>
      </c>
      <c r="AE45" s="493">
        <v>13500</v>
      </c>
      <c r="AF45" s="493">
        <v>18860</v>
      </c>
      <c r="AG45" s="493">
        <v>24580</v>
      </c>
      <c r="AH45" s="493">
        <v>2670</v>
      </c>
      <c r="AI45" s="493">
        <v>590</v>
      </c>
      <c r="AJ45" s="540">
        <v>790</v>
      </c>
      <c r="AK45" s="540">
        <v>740</v>
      </c>
      <c r="AL45" s="540">
        <v>860</v>
      </c>
      <c r="AM45" s="540">
        <v>140</v>
      </c>
      <c r="AN45" s="493">
        <v>2390</v>
      </c>
      <c r="AO45" s="493">
        <v>800</v>
      </c>
      <c r="AP45" s="493">
        <v>450</v>
      </c>
      <c r="AQ45" s="493">
        <v>80</v>
      </c>
      <c r="AR45" s="493">
        <v>1270</v>
      </c>
      <c r="AS45" s="493">
        <v>280</v>
      </c>
      <c r="AT45" s="493">
        <v>280</v>
      </c>
      <c r="AU45" s="493">
        <v>170</v>
      </c>
      <c r="AV45" s="540">
        <v>190</v>
      </c>
      <c r="AW45" s="540">
        <v>120</v>
      </c>
      <c r="AX45" s="493">
        <v>7150</v>
      </c>
      <c r="AZ45" s="492">
        <f t="shared" si="2"/>
        <v>5.5975232198142412E-2</v>
      </c>
      <c r="BA45" s="492">
        <f t="shared" si="56"/>
        <v>0.16718266253869968</v>
      </c>
      <c r="BB45" s="492">
        <f t="shared" si="57"/>
        <v>0.23356037151702785</v>
      </c>
      <c r="BC45" s="492">
        <f t="shared" si="58"/>
        <v>0.30439628482972136</v>
      </c>
      <c r="BD45" s="492">
        <f t="shared" si="59"/>
        <v>3.3065015479876163E-2</v>
      </c>
      <c r="BE45" s="492">
        <f t="shared" si="60"/>
        <v>7.3065015479876162E-3</v>
      </c>
      <c r="BF45" s="492">
        <f t="shared" si="61"/>
        <v>9.7832817337461294E-3</v>
      </c>
      <c r="BG45" s="492">
        <f t="shared" si="62"/>
        <v>9.1640866873065017E-3</v>
      </c>
      <c r="BH45" s="492">
        <f t="shared" si="63"/>
        <v>1.0650154798761609E-2</v>
      </c>
      <c r="BI45" s="492">
        <f t="shared" si="64"/>
        <v>1.7337461300309597E-3</v>
      </c>
      <c r="BJ45" s="492">
        <f t="shared" si="65"/>
        <v>2.959752321981424E-2</v>
      </c>
      <c r="BK45" s="492">
        <f t="shared" si="66"/>
        <v>9.9071207430340563E-3</v>
      </c>
      <c r="BL45" s="492">
        <f t="shared" si="67"/>
        <v>5.5727554179566567E-3</v>
      </c>
      <c r="BM45" s="492">
        <f t="shared" si="68"/>
        <v>9.9071207430340559E-4</v>
      </c>
      <c r="BN45" s="492">
        <f t="shared" si="69"/>
        <v>1.5727554179566564E-2</v>
      </c>
      <c r="BO45" s="492">
        <f t="shared" si="70"/>
        <v>3.4674922600619195E-3</v>
      </c>
    </row>
    <row r="46" spans="2:67" x14ac:dyDescent="0.25">
      <c r="B46" s="9"/>
      <c r="C46" s="9"/>
      <c r="D46" s="9"/>
      <c r="E46" s="9"/>
      <c r="F46" s="9"/>
      <c r="G46" s="9"/>
      <c r="H46" s="9"/>
      <c r="I46" s="9"/>
      <c r="O46" s="499" t="s">
        <v>121</v>
      </c>
      <c r="P46" s="499" t="str">
        <f>INDEX($AZ$6:$BO$6,MATCH(V46,$AZ46:$BO46,0))</f>
        <v>韓国</v>
      </c>
      <c r="Q46" s="64" t="str">
        <f t="shared" si="5"/>
        <v>台湾</v>
      </c>
      <c r="R46" s="64" t="str">
        <f t="shared" si="6"/>
        <v>中国</v>
      </c>
      <c r="S46" s="64" t="str">
        <f t="shared" si="7"/>
        <v>香港</v>
      </c>
      <c r="T46" s="500" t="str">
        <f t="shared" si="8"/>
        <v>インドネシア</v>
      </c>
      <c r="U46" s="64" t="s">
        <v>71</v>
      </c>
      <c r="V46" s="589">
        <f t="shared" si="9"/>
        <v>0.35175612743803925</v>
      </c>
      <c r="W46" s="590">
        <f t="shared" si="9"/>
        <v>0.17930610262204716</v>
      </c>
      <c r="X46" s="590">
        <f t="shared" si="9"/>
        <v>0.14691331298773985</v>
      </c>
      <c r="Y46" s="590">
        <f t="shared" si="9"/>
        <v>0.12133172117384923</v>
      </c>
      <c r="Z46" s="590">
        <f t="shared" si="9"/>
        <v>2.3767912394268034E-2</v>
      </c>
      <c r="AA46" s="591">
        <f t="shared" si="10"/>
        <v>0.17692482338405646</v>
      </c>
      <c r="AC46" s="493">
        <v>3787880</v>
      </c>
      <c r="AD46" s="493">
        <v>1332410</v>
      </c>
      <c r="AE46" s="493">
        <v>556490</v>
      </c>
      <c r="AF46" s="493">
        <v>459590</v>
      </c>
      <c r="AG46" s="493">
        <v>679190</v>
      </c>
      <c r="AH46" s="493">
        <v>78270</v>
      </c>
      <c r="AI46" s="493">
        <v>17580</v>
      </c>
      <c r="AJ46" s="540">
        <v>37950</v>
      </c>
      <c r="AK46" s="540">
        <v>12830</v>
      </c>
      <c r="AL46" s="540">
        <v>18850</v>
      </c>
      <c r="AM46" s="540">
        <v>4810</v>
      </c>
      <c r="AN46" s="493">
        <v>48500</v>
      </c>
      <c r="AO46" s="493">
        <v>90030</v>
      </c>
      <c r="AP46" s="493">
        <v>43980</v>
      </c>
      <c r="AQ46" s="493">
        <v>7030</v>
      </c>
      <c r="AR46" s="493">
        <v>27400</v>
      </c>
      <c r="AS46" s="493">
        <v>12420</v>
      </c>
      <c r="AT46" s="493">
        <v>11470</v>
      </c>
      <c r="AU46" s="493">
        <v>39760</v>
      </c>
      <c r="AV46" s="540">
        <v>5400</v>
      </c>
      <c r="AW46" s="540">
        <v>3130</v>
      </c>
      <c r="AX46" s="493">
        <v>175640</v>
      </c>
      <c r="AZ46" s="492">
        <f t="shared" si="2"/>
        <v>0.35175612743803925</v>
      </c>
      <c r="BA46" s="492">
        <f t="shared" si="56"/>
        <v>0.14691331298773985</v>
      </c>
      <c r="BB46" s="492">
        <f t="shared" si="57"/>
        <v>0.12133172117384923</v>
      </c>
      <c r="BC46" s="492">
        <f t="shared" si="58"/>
        <v>0.17930610262204716</v>
      </c>
      <c r="BD46" s="492">
        <f t="shared" si="59"/>
        <v>2.0663273387752517E-2</v>
      </c>
      <c r="BE46" s="492">
        <f t="shared" si="60"/>
        <v>4.6411185148420749E-3</v>
      </c>
      <c r="BF46" s="492">
        <f t="shared" si="61"/>
        <v>1.0018796793985025E-2</v>
      </c>
      <c r="BG46" s="492">
        <f t="shared" si="62"/>
        <v>3.3871189161219467E-3</v>
      </c>
      <c r="BH46" s="492">
        <f t="shared" si="63"/>
        <v>4.9763984075525099E-3</v>
      </c>
      <c r="BI46" s="492">
        <f t="shared" si="64"/>
        <v>1.26983959365133E-3</v>
      </c>
      <c r="BJ46" s="492">
        <f t="shared" si="65"/>
        <v>1.2803995902721311E-2</v>
      </c>
      <c r="BK46" s="492">
        <f t="shared" si="66"/>
        <v>2.3767912394268034E-2</v>
      </c>
      <c r="BL46" s="492">
        <f t="shared" si="67"/>
        <v>1.1610716284570789E-2</v>
      </c>
      <c r="BM46" s="492">
        <f t="shared" si="68"/>
        <v>1.85591940610579E-3</v>
      </c>
      <c r="BN46" s="492">
        <f t="shared" si="69"/>
        <v>7.233597685248741E-3</v>
      </c>
      <c r="BO46" s="492">
        <f t="shared" si="70"/>
        <v>3.2788789507587359E-3</v>
      </c>
    </row>
    <row r="47" spans="2:67" x14ac:dyDescent="0.25">
      <c r="B47" s="9"/>
      <c r="C47" s="9"/>
      <c r="D47" s="9"/>
      <c r="E47" s="9"/>
      <c r="F47" s="9"/>
      <c r="G47" s="9"/>
      <c r="H47" s="9"/>
      <c r="I47" s="9"/>
      <c r="O47" s="499" t="s">
        <v>122</v>
      </c>
      <c r="P47" s="499" t="str">
        <f t="shared" si="4"/>
        <v>韓国</v>
      </c>
      <c r="Q47" s="64" t="str">
        <f t="shared" si="5"/>
        <v>中国</v>
      </c>
      <c r="R47" s="64" t="str">
        <f t="shared" si="6"/>
        <v>台湾</v>
      </c>
      <c r="S47" s="64" t="str">
        <f t="shared" si="7"/>
        <v>香港</v>
      </c>
      <c r="T47" s="500" t="str">
        <f t="shared" si="8"/>
        <v>インドネシア</v>
      </c>
      <c r="U47" s="64" t="s">
        <v>71</v>
      </c>
      <c r="V47" s="589">
        <f t="shared" si="9"/>
        <v>0.37678493210687691</v>
      </c>
      <c r="W47" s="590">
        <f t="shared" si="9"/>
        <v>0.22633961162213462</v>
      </c>
      <c r="X47" s="590">
        <f t="shared" si="9"/>
        <v>0.21755000730033583</v>
      </c>
      <c r="Y47" s="590">
        <f t="shared" si="9"/>
        <v>6.9586800992845671E-2</v>
      </c>
      <c r="Z47" s="590">
        <f t="shared" si="9"/>
        <v>3.0048182216381954E-2</v>
      </c>
      <c r="AA47" s="591">
        <f t="shared" si="10"/>
        <v>7.9690465761425022E-2</v>
      </c>
      <c r="AC47" s="493">
        <v>342450</v>
      </c>
      <c r="AD47" s="493">
        <v>129030</v>
      </c>
      <c r="AE47" s="493">
        <v>77510</v>
      </c>
      <c r="AF47" s="493">
        <v>23830</v>
      </c>
      <c r="AG47" s="493">
        <v>74500</v>
      </c>
      <c r="AH47" s="493">
        <v>3060</v>
      </c>
      <c r="AI47" s="493">
        <v>630</v>
      </c>
      <c r="AJ47" s="540">
        <v>830</v>
      </c>
      <c r="AK47" s="540">
        <v>1210</v>
      </c>
      <c r="AL47" s="540">
        <v>800</v>
      </c>
      <c r="AM47" s="540">
        <v>40</v>
      </c>
      <c r="AN47" s="493">
        <v>2910</v>
      </c>
      <c r="AO47" s="493">
        <v>10290</v>
      </c>
      <c r="AP47" s="493">
        <v>1500</v>
      </c>
      <c r="AQ47" s="493">
        <v>230</v>
      </c>
      <c r="AR47" s="493">
        <v>840</v>
      </c>
      <c r="AS47" s="493">
        <v>3220</v>
      </c>
      <c r="AT47" s="493">
        <v>570</v>
      </c>
      <c r="AU47" s="493">
        <v>1030</v>
      </c>
      <c r="AV47" s="540">
        <v>110</v>
      </c>
      <c r="AW47" s="540">
        <v>80</v>
      </c>
      <c r="AX47" s="493">
        <v>7170</v>
      </c>
      <c r="AZ47" s="492">
        <f t="shared" si="2"/>
        <v>0.37678493210687691</v>
      </c>
      <c r="BA47" s="492">
        <f t="shared" si="56"/>
        <v>0.22633961162213462</v>
      </c>
      <c r="BB47" s="492">
        <f t="shared" si="57"/>
        <v>6.9586800992845671E-2</v>
      </c>
      <c r="BC47" s="492">
        <f t="shared" si="58"/>
        <v>0.21755000730033583</v>
      </c>
      <c r="BD47" s="492">
        <f t="shared" si="59"/>
        <v>8.9356110381077526E-3</v>
      </c>
      <c r="BE47" s="492">
        <f t="shared" si="60"/>
        <v>1.8396846254927727E-3</v>
      </c>
      <c r="BF47" s="492">
        <f t="shared" si="61"/>
        <v>2.4237114907285735E-3</v>
      </c>
      <c r="BG47" s="492">
        <f t="shared" si="62"/>
        <v>3.5333625346765951E-3</v>
      </c>
      <c r="BH47" s="492">
        <f t="shared" si="63"/>
        <v>2.3361074609432033E-3</v>
      </c>
      <c r="BI47" s="492">
        <f t="shared" si="64"/>
        <v>1.1680537304716017E-4</v>
      </c>
      <c r="BJ47" s="492">
        <f t="shared" si="65"/>
        <v>8.4975908891809018E-3</v>
      </c>
      <c r="BK47" s="492">
        <f t="shared" si="66"/>
        <v>3.0048182216381954E-2</v>
      </c>
      <c r="BL47" s="492">
        <f t="shared" si="67"/>
        <v>4.3802014892685062E-3</v>
      </c>
      <c r="BM47" s="492">
        <f t="shared" si="68"/>
        <v>6.7163089502117099E-4</v>
      </c>
      <c r="BN47" s="492">
        <f t="shared" si="69"/>
        <v>2.4529128339903635E-3</v>
      </c>
      <c r="BO47" s="492">
        <f t="shared" si="70"/>
        <v>9.4028325302963935E-3</v>
      </c>
    </row>
    <row r="48" spans="2:67" ht="11.25" customHeight="1" x14ac:dyDescent="0.15">
      <c r="B48" s="9"/>
      <c r="C48" s="9"/>
      <c r="D48" s="9"/>
      <c r="E48" s="9"/>
      <c r="F48" s="9"/>
      <c r="G48" s="9"/>
      <c r="H48" s="9"/>
      <c r="I48" s="531" t="s">
        <v>410</v>
      </c>
      <c r="O48" s="499" t="s">
        <v>123</v>
      </c>
      <c r="P48" s="499" t="str">
        <f t="shared" si="4"/>
        <v>韓国</v>
      </c>
      <c r="Q48" s="64" t="str">
        <f t="shared" si="5"/>
        <v>台湾</v>
      </c>
      <c r="R48" s="64" t="str">
        <f t="shared" si="6"/>
        <v>中国</v>
      </c>
      <c r="S48" s="64" t="str">
        <f t="shared" si="7"/>
        <v>香港</v>
      </c>
      <c r="T48" s="500" t="str">
        <f t="shared" si="8"/>
        <v>アメリカ</v>
      </c>
      <c r="U48" s="64" t="s">
        <v>71</v>
      </c>
      <c r="V48" s="589">
        <f t="shared" si="9"/>
        <v>0.27544163491513685</v>
      </c>
      <c r="W48" s="590">
        <f t="shared" si="9"/>
        <v>0.16018358157256668</v>
      </c>
      <c r="X48" s="590">
        <f t="shared" si="9"/>
        <v>0.15235538621406305</v>
      </c>
      <c r="Y48" s="590">
        <f t="shared" si="9"/>
        <v>0.10606165569795635</v>
      </c>
      <c r="Z48" s="590">
        <f t="shared" si="9"/>
        <v>5.9438863872532041E-2</v>
      </c>
      <c r="AA48" s="591">
        <f t="shared" si="10"/>
        <v>0.24651887772774506</v>
      </c>
      <c r="AC48" s="493">
        <v>577400</v>
      </c>
      <c r="AD48" s="493">
        <v>159040</v>
      </c>
      <c r="AE48" s="493">
        <v>87970</v>
      </c>
      <c r="AF48" s="493">
        <v>61240</v>
      </c>
      <c r="AG48" s="493">
        <v>92490</v>
      </c>
      <c r="AH48" s="493">
        <v>34320</v>
      </c>
      <c r="AI48" s="493">
        <v>3660</v>
      </c>
      <c r="AJ48" s="540">
        <v>7670</v>
      </c>
      <c r="AK48" s="540">
        <v>6670</v>
      </c>
      <c r="AL48" s="540">
        <v>4420</v>
      </c>
      <c r="AM48" s="540">
        <v>450</v>
      </c>
      <c r="AN48" s="493">
        <v>8360</v>
      </c>
      <c r="AO48" s="493">
        <v>13390</v>
      </c>
      <c r="AP48" s="493">
        <v>6680</v>
      </c>
      <c r="AQ48" s="493">
        <v>3300</v>
      </c>
      <c r="AR48" s="493">
        <v>8350</v>
      </c>
      <c r="AS48" s="493">
        <v>2860</v>
      </c>
      <c r="AT48" s="493">
        <v>1650</v>
      </c>
      <c r="AU48" s="493">
        <v>6890</v>
      </c>
      <c r="AV48" s="540">
        <v>1050</v>
      </c>
      <c r="AW48" s="540">
        <v>890</v>
      </c>
      <c r="AX48" s="493">
        <v>59040</v>
      </c>
      <c r="AZ48" s="492">
        <f t="shared" si="2"/>
        <v>0.27544163491513685</v>
      </c>
      <c r="BA48" s="492">
        <f t="shared" si="56"/>
        <v>0.15235538621406305</v>
      </c>
      <c r="BB48" s="492">
        <f t="shared" si="57"/>
        <v>0.10606165569795635</v>
      </c>
      <c r="BC48" s="492">
        <f t="shared" si="58"/>
        <v>0.16018358157256668</v>
      </c>
      <c r="BD48" s="492">
        <f t="shared" si="59"/>
        <v>5.9438863872532041E-2</v>
      </c>
      <c r="BE48" s="492">
        <f t="shared" si="60"/>
        <v>6.3387599584343608E-3</v>
      </c>
      <c r="BF48" s="492">
        <f t="shared" si="61"/>
        <v>1.3283685486664358E-2</v>
      </c>
      <c r="BG48" s="492">
        <f t="shared" si="62"/>
        <v>1.1551783858676827E-2</v>
      </c>
      <c r="BH48" s="492">
        <f t="shared" si="63"/>
        <v>7.655005195704884E-3</v>
      </c>
      <c r="BI48" s="492">
        <f t="shared" si="64"/>
        <v>7.793557325943886E-4</v>
      </c>
      <c r="BJ48" s="492">
        <f t="shared" si="65"/>
        <v>1.4478697609975753E-2</v>
      </c>
      <c r="BK48" s="492">
        <f t="shared" si="66"/>
        <v>2.3190162798753029E-2</v>
      </c>
      <c r="BL48" s="492">
        <f t="shared" si="67"/>
        <v>1.1569102874956702E-2</v>
      </c>
      <c r="BM48" s="492">
        <f t="shared" si="68"/>
        <v>5.71527537235885E-3</v>
      </c>
      <c r="BN48" s="492">
        <f t="shared" si="69"/>
        <v>1.4461378593695878E-2</v>
      </c>
      <c r="BO48" s="492">
        <f t="shared" si="70"/>
        <v>4.9532386560443365E-3</v>
      </c>
    </row>
    <row r="49" spans="1:67" ht="11.25" customHeight="1" x14ac:dyDescent="0.25">
      <c r="B49" s="533" t="s">
        <v>778</v>
      </c>
      <c r="C49" s="9"/>
      <c r="D49" s="9"/>
      <c r="E49" s="9"/>
      <c r="F49" s="9"/>
      <c r="G49" s="9"/>
      <c r="I49" s="595"/>
      <c r="O49" s="499" t="s">
        <v>124</v>
      </c>
      <c r="P49" s="499" t="str">
        <f t="shared" si="4"/>
        <v>韓国</v>
      </c>
      <c r="Q49" s="64" t="str">
        <f t="shared" si="5"/>
        <v>台湾</v>
      </c>
      <c r="R49" s="64" t="str">
        <f t="shared" si="6"/>
        <v>中国</v>
      </c>
      <c r="S49" s="64" t="str">
        <f t="shared" si="7"/>
        <v>香港</v>
      </c>
      <c r="T49" s="500" t="str">
        <f t="shared" si="8"/>
        <v>アメリカ</v>
      </c>
      <c r="U49" s="64" t="s">
        <v>71</v>
      </c>
      <c r="V49" s="589">
        <f t="shared" si="9"/>
        <v>0.28904266787217026</v>
      </c>
      <c r="W49" s="590">
        <f t="shared" si="9"/>
        <v>0.24368559539126705</v>
      </c>
      <c r="X49" s="590">
        <f t="shared" si="9"/>
        <v>0.15436241610738255</v>
      </c>
      <c r="Y49" s="590">
        <f t="shared" si="9"/>
        <v>0.11634268757751735</v>
      </c>
      <c r="Z49" s="590">
        <f t="shared" si="9"/>
        <v>2.1536785246490709E-2</v>
      </c>
      <c r="AA49" s="591">
        <f t="shared" si="10"/>
        <v>0.17502984780517206</v>
      </c>
      <c r="AC49" s="493">
        <v>862710</v>
      </c>
      <c r="AD49" s="493">
        <v>249360</v>
      </c>
      <c r="AE49" s="493">
        <v>133170</v>
      </c>
      <c r="AF49" s="493">
        <v>100370</v>
      </c>
      <c r="AG49" s="493">
        <v>210230</v>
      </c>
      <c r="AH49" s="493">
        <v>18580</v>
      </c>
      <c r="AI49" s="493">
        <v>4380</v>
      </c>
      <c r="AJ49" s="540">
        <v>11440</v>
      </c>
      <c r="AK49" s="540">
        <v>6250</v>
      </c>
      <c r="AL49" s="540">
        <v>13560</v>
      </c>
      <c r="AM49" s="540">
        <v>960</v>
      </c>
      <c r="AN49" s="493">
        <v>14710</v>
      </c>
      <c r="AO49" s="493">
        <v>14920</v>
      </c>
      <c r="AP49" s="493">
        <v>14280</v>
      </c>
      <c r="AQ49" s="493">
        <v>3180</v>
      </c>
      <c r="AR49" s="493">
        <v>7060</v>
      </c>
      <c r="AS49" s="493">
        <v>2320</v>
      </c>
      <c r="AT49" s="493">
        <v>2670</v>
      </c>
      <c r="AU49" s="493">
        <v>3400</v>
      </c>
      <c r="AV49" s="540">
        <v>1490</v>
      </c>
      <c r="AW49" s="540">
        <v>1830</v>
      </c>
      <c r="AX49" s="493">
        <v>45800</v>
      </c>
      <c r="AZ49" s="492">
        <f t="shared" si="2"/>
        <v>0.28904266787217026</v>
      </c>
      <c r="BA49" s="492">
        <f t="shared" si="56"/>
        <v>0.15436241610738255</v>
      </c>
      <c r="BB49" s="492">
        <f t="shared" si="57"/>
        <v>0.11634268757751735</v>
      </c>
      <c r="BC49" s="492">
        <f t="shared" si="58"/>
        <v>0.24368559539126705</v>
      </c>
      <c r="BD49" s="492">
        <f t="shared" si="59"/>
        <v>2.1536785246490709E-2</v>
      </c>
      <c r="BE49" s="492">
        <f t="shared" si="60"/>
        <v>5.077024724414925E-3</v>
      </c>
      <c r="BF49" s="492">
        <f t="shared" si="61"/>
        <v>1.3260539462855421E-2</v>
      </c>
      <c r="BG49" s="492">
        <f t="shared" si="62"/>
        <v>7.2446129058432148E-3</v>
      </c>
      <c r="BH49" s="492">
        <f t="shared" si="63"/>
        <v>1.571791216051744E-2</v>
      </c>
      <c r="BI49" s="492">
        <f t="shared" si="64"/>
        <v>1.1127725423375179E-3</v>
      </c>
      <c r="BJ49" s="492">
        <f t="shared" si="65"/>
        <v>1.7050920935192591E-2</v>
      </c>
      <c r="BK49" s="492">
        <f t="shared" si="66"/>
        <v>1.7294339928828922E-2</v>
      </c>
      <c r="BL49" s="492">
        <f t="shared" si="67"/>
        <v>1.6552491567270577E-2</v>
      </c>
      <c r="BM49" s="492">
        <f t="shared" si="68"/>
        <v>3.686059046493028E-3</v>
      </c>
      <c r="BN49" s="492">
        <f t="shared" si="69"/>
        <v>8.1835147384404956E-3</v>
      </c>
      <c r="BO49" s="492">
        <f t="shared" si="70"/>
        <v>2.6892003106490014E-3</v>
      </c>
    </row>
    <row r="50" spans="1:67" s="5" customFormat="1" ht="12" x14ac:dyDescent="0.25">
      <c r="A50" s="532"/>
      <c r="B50" s="857"/>
      <c r="C50" s="857"/>
      <c r="D50" s="857"/>
      <c r="E50" s="857"/>
      <c r="F50" s="857"/>
      <c r="G50" s="465"/>
      <c r="L50" s="534"/>
      <c r="M50" s="534"/>
      <c r="O50" s="535" t="s">
        <v>125</v>
      </c>
      <c r="P50" s="499" t="str">
        <f t="shared" si="4"/>
        <v>韓国</v>
      </c>
      <c r="Q50" s="64" t="str">
        <f t="shared" si="5"/>
        <v>台湾</v>
      </c>
      <c r="R50" s="64" t="str">
        <f t="shared" si="6"/>
        <v>香港</v>
      </c>
      <c r="S50" s="64" t="str">
        <f t="shared" si="7"/>
        <v>中国</v>
      </c>
      <c r="T50" s="500" t="str">
        <f t="shared" si="8"/>
        <v>インドネシア</v>
      </c>
      <c r="U50" s="536" t="s">
        <v>71</v>
      </c>
      <c r="V50" s="589">
        <f t="shared" si="9"/>
        <v>0.44016288041148738</v>
      </c>
      <c r="W50" s="590">
        <f t="shared" si="9"/>
        <v>0.1556258036862409</v>
      </c>
      <c r="X50" s="590">
        <f t="shared" si="9"/>
        <v>0.10704029147021003</v>
      </c>
      <c r="Y50" s="590">
        <f t="shared" si="9"/>
        <v>0.10693313330475782</v>
      </c>
      <c r="Z50" s="590">
        <f t="shared" si="9"/>
        <v>2.3521217316759536E-2</v>
      </c>
      <c r="AA50" s="591">
        <f t="shared" si="10"/>
        <v>0.16671667381054445</v>
      </c>
      <c r="AC50" s="493">
        <v>933200</v>
      </c>
      <c r="AD50" s="493">
        <v>410760</v>
      </c>
      <c r="AE50" s="493">
        <v>99790</v>
      </c>
      <c r="AF50" s="493">
        <v>99890</v>
      </c>
      <c r="AG50" s="493">
        <v>145230</v>
      </c>
      <c r="AH50" s="493">
        <v>11930</v>
      </c>
      <c r="AI50" s="493">
        <v>4180</v>
      </c>
      <c r="AJ50" s="540">
        <v>19170</v>
      </c>
      <c r="AK50" s="540">
        <v>3300</v>
      </c>
      <c r="AL50" s="540">
        <v>7080</v>
      </c>
      <c r="AM50" s="540">
        <v>500</v>
      </c>
      <c r="AN50" s="493">
        <v>11390</v>
      </c>
      <c r="AO50" s="493">
        <v>21950</v>
      </c>
      <c r="AP50" s="493">
        <v>9220</v>
      </c>
      <c r="AQ50" s="493">
        <v>1230</v>
      </c>
      <c r="AR50" s="493">
        <v>15210</v>
      </c>
      <c r="AS50" s="493">
        <v>2490</v>
      </c>
      <c r="AT50" s="493">
        <v>2490</v>
      </c>
      <c r="AU50" s="493">
        <v>3700</v>
      </c>
      <c r="AV50" s="540">
        <v>640</v>
      </c>
      <c r="AW50" s="540">
        <v>2060</v>
      </c>
      <c r="AX50" s="493">
        <v>50710</v>
      </c>
      <c r="AZ50" s="492">
        <f t="shared" si="2"/>
        <v>0.44016288041148738</v>
      </c>
      <c r="BA50" s="492">
        <f t="shared" si="56"/>
        <v>0.10693313330475782</v>
      </c>
      <c r="BB50" s="492">
        <f t="shared" si="57"/>
        <v>0.10704029147021003</v>
      </c>
      <c r="BC50" s="492">
        <f t="shared" si="58"/>
        <v>0.1556258036862409</v>
      </c>
      <c r="BD50" s="492">
        <f t="shared" si="59"/>
        <v>1.2783969138448349E-2</v>
      </c>
      <c r="BE50" s="492">
        <f t="shared" si="60"/>
        <v>4.4792113159022717E-3</v>
      </c>
      <c r="BF50" s="492">
        <f t="shared" si="61"/>
        <v>2.0542220317188168E-2</v>
      </c>
      <c r="BG50" s="492">
        <f t="shared" si="62"/>
        <v>3.5362194599228461E-3</v>
      </c>
      <c r="BH50" s="492">
        <f t="shared" si="63"/>
        <v>7.5867981140162882E-3</v>
      </c>
      <c r="BI50" s="492">
        <f t="shared" si="64"/>
        <v>5.3579082726103731E-4</v>
      </c>
      <c r="BJ50" s="492">
        <f t="shared" si="65"/>
        <v>1.2205315045006429E-2</v>
      </c>
      <c r="BK50" s="492">
        <f t="shared" si="66"/>
        <v>2.3521217316759536E-2</v>
      </c>
      <c r="BL50" s="492">
        <f t="shared" si="67"/>
        <v>9.8799828546935285E-3</v>
      </c>
      <c r="BM50" s="492">
        <f t="shared" si="68"/>
        <v>1.3180454350621518E-3</v>
      </c>
      <c r="BN50" s="492">
        <f t="shared" si="69"/>
        <v>1.6298756965280756E-2</v>
      </c>
      <c r="BO50" s="492">
        <f t="shared" si="70"/>
        <v>2.6682383197599658E-3</v>
      </c>
    </row>
    <row r="51" spans="1:67" s="5" customFormat="1" ht="12" x14ac:dyDescent="0.25">
      <c r="A51" s="532"/>
      <c r="B51" s="857"/>
      <c r="C51" s="857"/>
      <c r="D51" s="857"/>
      <c r="E51" s="857"/>
      <c r="F51" s="857"/>
      <c r="G51" s="857"/>
      <c r="I51" s="26"/>
      <c r="L51" s="534"/>
      <c r="M51" s="534"/>
      <c r="O51" s="535" t="s">
        <v>126</v>
      </c>
      <c r="P51" s="499" t="str">
        <f t="shared" si="4"/>
        <v>韓国</v>
      </c>
      <c r="Q51" s="64" t="str">
        <f t="shared" si="5"/>
        <v>香港</v>
      </c>
      <c r="R51" s="64" t="str">
        <f t="shared" si="6"/>
        <v>台湾</v>
      </c>
      <c r="S51" s="64" t="str">
        <f t="shared" si="7"/>
        <v>中国</v>
      </c>
      <c r="T51" s="500" t="str">
        <f t="shared" si="8"/>
        <v>アメリカ</v>
      </c>
      <c r="U51" s="536" t="s">
        <v>71</v>
      </c>
      <c r="V51" s="589">
        <f t="shared" si="9"/>
        <v>0.35356174674200608</v>
      </c>
      <c r="W51" s="590">
        <f t="shared" si="9"/>
        <v>0.21530522258875787</v>
      </c>
      <c r="X51" s="590">
        <f t="shared" si="9"/>
        <v>0.20060750563412483</v>
      </c>
      <c r="Y51" s="590">
        <f t="shared" si="9"/>
        <v>5.7549727275696509E-2</v>
      </c>
      <c r="Z51" s="590">
        <f t="shared" si="9"/>
        <v>1.7473952379397067E-2</v>
      </c>
      <c r="AA51" s="591">
        <f t="shared" si="10"/>
        <v>0.15550184538001766</v>
      </c>
      <c r="AC51" s="493">
        <v>306170</v>
      </c>
      <c r="AD51" s="493">
        <v>108250</v>
      </c>
      <c r="AE51" s="493">
        <v>17620</v>
      </c>
      <c r="AF51" s="493">
        <v>65920</v>
      </c>
      <c r="AG51" s="493">
        <v>61420</v>
      </c>
      <c r="AH51" s="493">
        <v>5350</v>
      </c>
      <c r="AI51" s="493">
        <v>1110</v>
      </c>
      <c r="AJ51" s="540">
        <v>3860</v>
      </c>
      <c r="AK51" s="540">
        <v>1230</v>
      </c>
      <c r="AL51" s="540">
        <v>1220</v>
      </c>
      <c r="AM51" s="540">
        <v>260</v>
      </c>
      <c r="AN51" s="493">
        <v>4270</v>
      </c>
      <c r="AO51" s="493">
        <v>2850</v>
      </c>
      <c r="AP51" s="493">
        <v>2200</v>
      </c>
      <c r="AQ51" s="493">
        <v>200</v>
      </c>
      <c r="AR51" s="493">
        <v>1710</v>
      </c>
      <c r="AS51" s="493">
        <v>690</v>
      </c>
      <c r="AT51" s="493">
        <v>390</v>
      </c>
      <c r="AU51" s="493">
        <v>430</v>
      </c>
      <c r="AV51" s="540">
        <v>260</v>
      </c>
      <c r="AW51" s="540">
        <v>360</v>
      </c>
      <c r="AX51" s="493">
        <v>18360</v>
      </c>
      <c r="AZ51" s="492">
        <f t="shared" si="2"/>
        <v>0.35356174674200608</v>
      </c>
      <c r="BA51" s="492">
        <f t="shared" si="56"/>
        <v>5.7549727275696509E-2</v>
      </c>
      <c r="BB51" s="492">
        <f t="shared" si="57"/>
        <v>0.21530522258875787</v>
      </c>
      <c r="BC51" s="492">
        <f t="shared" si="58"/>
        <v>0.20060750563412483</v>
      </c>
      <c r="BD51" s="492">
        <f t="shared" si="59"/>
        <v>1.7473952379397067E-2</v>
      </c>
      <c r="BE51" s="492">
        <f t="shared" si="60"/>
        <v>3.625436848809485E-3</v>
      </c>
      <c r="BF51" s="492">
        <f t="shared" si="61"/>
        <v>1.2607374987751902E-2</v>
      </c>
      <c r="BG51" s="492">
        <f t="shared" si="62"/>
        <v>4.0173759675996993E-3</v>
      </c>
      <c r="BH51" s="492">
        <f t="shared" si="63"/>
        <v>3.9847143743671817E-3</v>
      </c>
      <c r="BI51" s="492">
        <f t="shared" si="64"/>
        <v>8.4920142404546492E-4</v>
      </c>
      <c r="BJ51" s="492">
        <f t="shared" si="65"/>
        <v>1.3946500310285135E-2</v>
      </c>
      <c r="BK51" s="492">
        <f t="shared" si="66"/>
        <v>9.3085540712675961E-3</v>
      </c>
      <c r="BL51" s="492">
        <f t="shared" si="67"/>
        <v>7.185550511153934E-3</v>
      </c>
      <c r="BM51" s="492">
        <f t="shared" si="68"/>
        <v>6.532318646503576E-4</v>
      </c>
      <c r="BN51" s="492">
        <f t="shared" si="69"/>
        <v>5.5851324427605578E-3</v>
      </c>
      <c r="BO51" s="492">
        <f t="shared" si="70"/>
        <v>2.2536499330437338E-3</v>
      </c>
    </row>
    <row r="52" spans="1:67" s="5" customFormat="1" ht="12" x14ac:dyDescent="0.15">
      <c r="A52" s="532"/>
      <c r="B52" s="537" t="s">
        <v>763</v>
      </c>
      <c r="C52" s="26"/>
      <c r="D52" s="26"/>
      <c r="E52" s="26"/>
      <c r="F52" s="26"/>
      <c r="G52" s="26"/>
      <c r="I52" s="26"/>
      <c r="L52" s="534"/>
      <c r="M52" s="534"/>
      <c r="O52" s="535" t="s">
        <v>127</v>
      </c>
      <c r="P52" s="499" t="str">
        <f t="shared" si="4"/>
        <v>香港</v>
      </c>
      <c r="Q52" s="64" t="str">
        <f t="shared" si="5"/>
        <v>韓国</v>
      </c>
      <c r="R52" s="64" t="str">
        <f t="shared" si="6"/>
        <v>台湾</v>
      </c>
      <c r="S52" s="64" t="str">
        <f t="shared" si="7"/>
        <v>中国</v>
      </c>
      <c r="T52" s="500" t="str">
        <f t="shared" si="8"/>
        <v>アメリカ</v>
      </c>
      <c r="U52" s="536" t="s">
        <v>71</v>
      </c>
      <c r="V52" s="589">
        <f t="shared" si="9"/>
        <v>0.3095555402898949</v>
      </c>
      <c r="W52" s="590">
        <f t="shared" si="9"/>
        <v>0.19333653912207185</v>
      </c>
      <c r="X52" s="590">
        <f t="shared" si="9"/>
        <v>0.17731675482585699</v>
      </c>
      <c r="Y52" s="590">
        <f t="shared" si="9"/>
        <v>0.15514185615167961</v>
      </c>
      <c r="Z52" s="590">
        <f t="shared" si="9"/>
        <v>2.2271072336333037E-2</v>
      </c>
      <c r="AA52" s="591">
        <f t="shared" si="10"/>
        <v>0.14237823727416354</v>
      </c>
      <c r="AC52" s="493">
        <v>727850</v>
      </c>
      <c r="AD52" s="493">
        <v>140720</v>
      </c>
      <c r="AE52" s="493">
        <v>112920</v>
      </c>
      <c r="AF52" s="493">
        <v>225310</v>
      </c>
      <c r="AG52" s="493">
        <v>129060</v>
      </c>
      <c r="AH52" s="493">
        <v>16210</v>
      </c>
      <c r="AI52" s="493">
        <v>4890</v>
      </c>
      <c r="AJ52" s="540">
        <v>7430</v>
      </c>
      <c r="AK52" s="540">
        <v>5650</v>
      </c>
      <c r="AL52" s="540">
        <v>5810</v>
      </c>
      <c r="AM52" s="540">
        <v>750</v>
      </c>
      <c r="AN52" s="493">
        <v>10090</v>
      </c>
      <c r="AO52" s="493">
        <v>5290</v>
      </c>
      <c r="AP52" s="493">
        <v>4650</v>
      </c>
      <c r="AQ52" s="493">
        <v>380</v>
      </c>
      <c r="AR52" s="493">
        <v>5280</v>
      </c>
      <c r="AS52" s="493">
        <v>960</v>
      </c>
      <c r="AT52" s="493">
        <v>1190</v>
      </c>
      <c r="AU52" s="493">
        <v>970</v>
      </c>
      <c r="AV52" s="540">
        <v>890</v>
      </c>
      <c r="AW52" s="540">
        <v>730</v>
      </c>
      <c r="AX52" s="493">
        <v>41440</v>
      </c>
      <c r="AZ52" s="492">
        <f t="shared" si="2"/>
        <v>0.19333653912207185</v>
      </c>
      <c r="BA52" s="492">
        <f t="shared" si="56"/>
        <v>0.15514185615167961</v>
      </c>
      <c r="BB52" s="492">
        <f t="shared" si="57"/>
        <v>0.3095555402898949</v>
      </c>
      <c r="BC52" s="492">
        <f t="shared" si="58"/>
        <v>0.17731675482585699</v>
      </c>
      <c r="BD52" s="492">
        <f t="shared" si="59"/>
        <v>2.2271072336333037E-2</v>
      </c>
      <c r="BE52" s="492">
        <f t="shared" si="60"/>
        <v>6.7184172563028097E-3</v>
      </c>
      <c r="BF52" s="492">
        <f t="shared" si="61"/>
        <v>1.0208147283094044E-2</v>
      </c>
      <c r="BG52" s="492">
        <f t="shared" si="62"/>
        <v>7.7625884454214471E-3</v>
      </c>
      <c r="BH52" s="492">
        <f t="shared" si="63"/>
        <v>7.9824139589201072E-3</v>
      </c>
      <c r="BI52" s="492">
        <f t="shared" si="64"/>
        <v>1.0304320945249707E-3</v>
      </c>
      <c r="BJ52" s="492">
        <f t="shared" si="65"/>
        <v>1.3862746445009275E-2</v>
      </c>
      <c r="BK52" s="492">
        <f t="shared" si="66"/>
        <v>7.2679810400494609E-3</v>
      </c>
      <c r="BL52" s="492">
        <f t="shared" si="67"/>
        <v>6.3886789860548186E-3</v>
      </c>
      <c r="BM52" s="492">
        <f t="shared" si="68"/>
        <v>5.2208559455931859E-4</v>
      </c>
      <c r="BN52" s="492">
        <f t="shared" si="69"/>
        <v>7.2542419454557942E-3</v>
      </c>
      <c r="BO52" s="492">
        <f t="shared" si="70"/>
        <v>1.3189530809919626E-3</v>
      </c>
    </row>
    <row r="53" spans="1:67" x14ac:dyDescent="0.25">
      <c r="O53" s="498" t="s">
        <v>128</v>
      </c>
      <c r="P53" s="498" t="str">
        <f t="shared" si="4"/>
        <v>台湾</v>
      </c>
      <c r="Q53" s="501" t="str">
        <f t="shared" si="5"/>
        <v>中国</v>
      </c>
      <c r="R53" s="501" t="str">
        <f t="shared" si="6"/>
        <v>韓国</v>
      </c>
      <c r="S53" s="501" t="str">
        <f t="shared" si="7"/>
        <v>香港</v>
      </c>
      <c r="T53" s="502" t="str">
        <f t="shared" si="8"/>
        <v>アメリカ</v>
      </c>
      <c r="U53" s="501" t="s">
        <v>71</v>
      </c>
      <c r="V53" s="592">
        <f t="shared" si="9"/>
        <v>0.32993021047488225</v>
      </c>
      <c r="W53" s="593">
        <f t="shared" si="9"/>
        <v>0.21154615604458415</v>
      </c>
      <c r="X53" s="593">
        <f t="shared" si="9"/>
        <v>0.17518553688150532</v>
      </c>
      <c r="Y53" s="593">
        <f t="shared" si="9"/>
        <v>0.11183656159824466</v>
      </c>
      <c r="Z53" s="593">
        <f t="shared" si="9"/>
        <v>5.1118752823387327E-2</v>
      </c>
      <c r="AA53" s="594">
        <f t="shared" si="10"/>
        <v>0.1203827821773964</v>
      </c>
      <c r="AC53" s="493">
        <v>5423450</v>
      </c>
      <c r="AD53" s="493">
        <v>950110</v>
      </c>
      <c r="AE53" s="493">
        <v>1147310</v>
      </c>
      <c r="AF53" s="493">
        <v>606540</v>
      </c>
      <c r="AG53" s="493">
        <v>1789360</v>
      </c>
      <c r="AH53" s="493">
        <v>277240</v>
      </c>
      <c r="AI53" s="493">
        <v>23650</v>
      </c>
      <c r="AJ53" s="540">
        <v>19120</v>
      </c>
      <c r="AK53" s="540">
        <v>18940</v>
      </c>
      <c r="AL53" s="540">
        <v>15460</v>
      </c>
      <c r="AM53" s="540">
        <v>13470</v>
      </c>
      <c r="AN53" s="493">
        <v>94950</v>
      </c>
      <c r="AO53" s="493">
        <v>54550</v>
      </c>
      <c r="AP53" s="493">
        <v>20060</v>
      </c>
      <c r="AQ53" s="493">
        <v>3940</v>
      </c>
      <c r="AR53" s="493">
        <v>21530</v>
      </c>
      <c r="AS53" s="493">
        <v>4450</v>
      </c>
      <c r="AT53" s="493">
        <v>2320</v>
      </c>
      <c r="AU53" s="493">
        <v>6090</v>
      </c>
      <c r="AV53" s="540">
        <v>6300</v>
      </c>
      <c r="AW53" s="540">
        <v>3750</v>
      </c>
      <c r="AX53" s="493">
        <v>236330</v>
      </c>
      <c r="AZ53" s="492">
        <f t="shared" si="2"/>
        <v>0.17518553688150532</v>
      </c>
      <c r="BA53" s="492">
        <f t="shared" si="56"/>
        <v>0.21154615604458415</v>
      </c>
      <c r="BB53" s="492">
        <f t="shared" si="57"/>
        <v>0.11183656159824466</v>
      </c>
      <c r="BC53" s="492">
        <f t="shared" si="58"/>
        <v>0.32993021047488225</v>
      </c>
      <c r="BD53" s="492">
        <f t="shared" si="59"/>
        <v>5.1118752823387327E-2</v>
      </c>
      <c r="BE53" s="492">
        <f t="shared" si="60"/>
        <v>4.3606929168702579E-3</v>
      </c>
      <c r="BF53" s="492">
        <f t="shared" si="61"/>
        <v>3.5254312291991261E-3</v>
      </c>
      <c r="BG53" s="492">
        <f t="shared" si="62"/>
        <v>3.4922420230664984E-3</v>
      </c>
      <c r="BH53" s="492">
        <f t="shared" si="63"/>
        <v>2.8505840378356948E-3</v>
      </c>
      <c r="BI53" s="492">
        <f t="shared" si="64"/>
        <v>2.4836589255916438E-3</v>
      </c>
      <c r="BJ53" s="492">
        <f t="shared" si="65"/>
        <v>1.7507306234961141E-2</v>
      </c>
      <c r="BK53" s="492">
        <f t="shared" si="66"/>
        <v>1.0058173302971356E-2</v>
      </c>
      <c r="BL53" s="492">
        <f t="shared" si="67"/>
        <v>3.6987526390028489E-3</v>
      </c>
      <c r="BM53" s="492">
        <f t="shared" si="68"/>
        <v>7.2647484534751861E-4</v>
      </c>
      <c r="BN53" s="492">
        <f t="shared" si="69"/>
        <v>3.9697978224193086E-3</v>
      </c>
      <c r="BO53" s="492">
        <f t="shared" si="70"/>
        <v>8.2051092938996396E-4</v>
      </c>
    </row>
    <row r="59" spans="1:67" x14ac:dyDescent="0.25">
      <c r="L59" s="115" t="s">
        <v>417</v>
      </c>
    </row>
    <row r="60" spans="1:67" x14ac:dyDescent="0.25">
      <c r="L60" s="503" t="s">
        <v>51</v>
      </c>
      <c r="M60" s="843"/>
    </row>
    <row r="61" spans="1:67" x14ac:dyDescent="0.25">
      <c r="L61" s="504" t="s">
        <v>52</v>
      </c>
      <c r="M61" s="844"/>
    </row>
    <row r="62" spans="1:67" x14ac:dyDescent="0.25">
      <c r="L62" s="505" t="s">
        <v>54</v>
      </c>
      <c r="M62" s="845"/>
    </row>
    <row r="63" spans="1:67" x14ac:dyDescent="0.25">
      <c r="L63" s="506" t="s">
        <v>53</v>
      </c>
      <c r="M63" s="846"/>
    </row>
    <row r="64" spans="1:67" x14ac:dyDescent="0.25">
      <c r="L64" s="507" t="s">
        <v>55</v>
      </c>
      <c r="M64" s="847"/>
    </row>
    <row r="65" spans="12:13" x14ac:dyDescent="0.25">
      <c r="L65" s="508" t="s">
        <v>65</v>
      </c>
      <c r="M65" s="848"/>
    </row>
    <row r="66" spans="12:13" x14ac:dyDescent="0.25">
      <c r="L66" s="509" t="s">
        <v>425</v>
      </c>
      <c r="M66" s="849"/>
    </row>
    <row r="67" spans="12:13" x14ac:dyDescent="0.25">
      <c r="L67" s="510" t="s">
        <v>61</v>
      </c>
      <c r="M67" s="850"/>
    </row>
    <row r="68" spans="12:13" x14ac:dyDescent="0.25">
      <c r="L68" s="511" t="s">
        <v>34</v>
      </c>
      <c r="M68" s="851"/>
    </row>
    <row r="69" spans="12:13" x14ac:dyDescent="0.25">
      <c r="L69" s="512" t="s">
        <v>32</v>
      </c>
      <c r="M69" s="852"/>
    </row>
    <row r="70" spans="12:13" x14ac:dyDescent="0.25">
      <c r="L70" s="513" t="s">
        <v>71</v>
      </c>
      <c r="M70" s="536"/>
    </row>
  </sheetData>
  <autoFilter ref="O6:AA53" xr:uid="{A2F1295F-06E9-42FF-8C53-7C461A8F3970}"/>
  <phoneticPr fontId="4"/>
  <conditionalFormatting sqref="P7:U53">
    <cfRule type="cellIs" dxfId="59" priority="47" operator="equal">
      <formula>"マレーシア"</formula>
    </cfRule>
    <cfRule type="cellIs" dxfId="58" priority="48" operator="equal">
      <formula>"インドネシア"</formula>
    </cfRule>
    <cfRule type="cellIs" dxfId="57" priority="49" operator="equal">
      <formula>"シンガポール"</formula>
    </cfRule>
    <cfRule type="cellIs" dxfId="56" priority="50" operator="equal">
      <formula>"欧州"</formula>
    </cfRule>
    <cfRule type="cellIs" dxfId="55" priority="51" operator="equal">
      <formula>"オーストラリア"</formula>
    </cfRule>
    <cfRule type="cellIs" dxfId="54" priority="52" operator="equal">
      <formula>"アメリカ"</formula>
    </cfRule>
    <cfRule type="cellIs" dxfId="53" priority="53" operator="equal">
      <formula>"香港"</formula>
    </cfRule>
    <cfRule type="cellIs" dxfId="52" priority="54" operator="equal">
      <formula>"台湾"</formula>
    </cfRule>
    <cfRule type="cellIs" dxfId="51" priority="55" operator="equal">
      <formula>"中国"</formula>
    </cfRule>
    <cfRule type="cellIs" dxfId="50" priority="56" operator="equal">
      <formula>"韓国"</formula>
    </cfRule>
  </conditionalFormatting>
  <conditionalFormatting sqref="AZ7:BO7">
    <cfRule type="top10" dxfId="49" priority="197" rank="5"/>
  </conditionalFormatting>
  <conditionalFormatting sqref="AZ8:BO8">
    <cfRule type="top10" dxfId="48" priority="46" rank="5"/>
  </conditionalFormatting>
  <conditionalFormatting sqref="AZ9:BO9">
    <cfRule type="top10" dxfId="47" priority="45" rank="5"/>
  </conditionalFormatting>
  <conditionalFormatting sqref="AZ10:BO10">
    <cfRule type="top10" dxfId="46" priority="44" rank="5"/>
  </conditionalFormatting>
  <conditionalFormatting sqref="AZ11:BO11">
    <cfRule type="top10" dxfId="45" priority="43" rank="5"/>
  </conditionalFormatting>
  <conditionalFormatting sqref="AZ12:BO12">
    <cfRule type="top10" dxfId="44" priority="42" rank="5"/>
  </conditionalFormatting>
  <conditionalFormatting sqref="AZ13:BO13">
    <cfRule type="top10" dxfId="43" priority="41" rank="5"/>
  </conditionalFormatting>
  <conditionalFormatting sqref="AZ14:BO14">
    <cfRule type="top10" dxfId="42" priority="40" rank="5"/>
  </conditionalFormatting>
  <conditionalFormatting sqref="AZ15:BO15">
    <cfRule type="top10" dxfId="41" priority="39" rank="5"/>
  </conditionalFormatting>
  <conditionalFormatting sqref="AZ16:BO16">
    <cfRule type="top10" dxfId="40" priority="38" rank="5"/>
  </conditionalFormatting>
  <conditionalFormatting sqref="AZ17:BO17">
    <cfRule type="top10" dxfId="39" priority="37" rank="5"/>
  </conditionalFormatting>
  <conditionalFormatting sqref="AZ18:BO18">
    <cfRule type="top10" dxfId="38" priority="36" rank="5"/>
  </conditionalFormatting>
  <conditionalFormatting sqref="AZ19:BO19">
    <cfRule type="top10" dxfId="37" priority="35" rank="5"/>
  </conditionalFormatting>
  <conditionalFormatting sqref="AZ20:BO20">
    <cfRule type="top10" dxfId="36" priority="34" rank="5"/>
  </conditionalFormatting>
  <conditionalFormatting sqref="AZ21:BO21">
    <cfRule type="top10" dxfId="35" priority="33" rank="5"/>
  </conditionalFormatting>
  <conditionalFormatting sqref="AZ22:BO22">
    <cfRule type="top10" dxfId="34" priority="32" rank="5"/>
  </conditionalFormatting>
  <conditionalFormatting sqref="AZ23:BO23">
    <cfRule type="top10" dxfId="33" priority="31" rank="5"/>
  </conditionalFormatting>
  <conditionalFormatting sqref="AZ25:BO25">
    <cfRule type="top10" dxfId="32" priority="30" rank="5"/>
  </conditionalFormatting>
  <conditionalFormatting sqref="AZ24:BO24">
    <cfRule type="top10" dxfId="31" priority="29" rank="5"/>
  </conditionalFormatting>
  <conditionalFormatting sqref="AZ26:BO26">
    <cfRule type="top10" dxfId="30" priority="28" rank="5"/>
  </conditionalFormatting>
  <conditionalFormatting sqref="AZ27:BO27">
    <cfRule type="top10" dxfId="29" priority="27" rank="5"/>
  </conditionalFormatting>
  <conditionalFormatting sqref="AZ28:BO28">
    <cfRule type="top10" dxfId="28" priority="26" rank="5"/>
  </conditionalFormatting>
  <conditionalFormatting sqref="AZ29:BO29">
    <cfRule type="top10" dxfId="27" priority="25" rank="5"/>
  </conditionalFormatting>
  <conditionalFormatting sqref="AZ30:BO30">
    <cfRule type="top10" dxfId="26" priority="24" rank="5"/>
  </conditionalFormatting>
  <conditionalFormatting sqref="AZ32:BO32">
    <cfRule type="top10" dxfId="25" priority="23" rank="5"/>
  </conditionalFormatting>
  <conditionalFormatting sqref="AZ31:BO31">
    <cfRule type="top10" dxfId="24" priority="22" rank="5"/>
  </conditionalFormatting>
  <conditionalFormatting sqref="AZ33:BO33">
    <cfRule type="top10" dxfId="23" priority="21" rank="5"/>
  </conditionalFormatting>
  <conditionalFormatting sqref="AZ34:BO34">
    <cfRule type="top10" dxfId="22" priority="20" rank="5"/>
  </conditionalFormatting>
  <conditionalFormatting sqref="AZ35:BO35">
    <cfRule type="top10" dxfId="21" priority="19" rank="5"/>
  </conditionalFormatting>
  <conditionalFormatting sqref="AZ36:BO36">
    <cfRule type="top10" dxfId="20" priority="18" rank="5"/>
  </conditionalFormatting>
  <conditionalFormatting sqref="AZ37:BO37">
    <cfRule type="top10" dxfId="19" priority="17" rank="5"/>
  </conditionalFormatting>
  <conditionalFormatting sqref="AZ38:BO38">
    <cfRule type="top10" dxfId="18" priority="16" rank="5"/>
  </conditionalFormatting>
  <conditionalFormatting sqref="AZ40:BO40">
    <cfRule type="top10" dxfId="17" priority="15" rank="5"/>
  </conditionalFormatting>
  <conditionalFormatting sqref="AZ39:BO39">
    <cfRule type="top10" dxfId="16" priority="14" rank="5"/>
  </conditionalFormatting>
  <conditionalFormatting sqref="AZ41:BO41">
    <cfRule type="top10" dxfId="15" priority="13" rank="5"/>
  </conditionalFormatting>
  <conditionalFormatting sqref="AZ42:BO42">
    <cfRule type="top10" dxfId="14" priority="12" rank="5"/>
  </conditionalFormatting>
  <conditionalFormatting sqref="AZ43:BO43">
    <cfRule type="top10" dxfId="13" priority="11" rank="5"/>
  </conditionalFormatting>
  <conditionalFormatting sqref="AZ44:BO44">
    <cfRule type="top10" dxfId="12" priority="10" rank="5"/>
  </conditionalFormatting>
  <conditionalFormatting sqref="AZ45:BO45">
    <cfRule type="top10" dxfId="11" priority="9" rank="5"/>
  </conditionalFormatting>
  <conditionalFormatting sqref="AZ46:BO46">
    <cfRule type="top10" dxfId="10" priority="8" rank="5"/>
  </conditionalFormatting>
  <conditionalFormatting sqref="AZ47:BO47">
    <cfRule type="top10" dxfId="9" priority="7" rank="5"/>
  </conditionalFormatting>
  <conditionalFormatting sqref="AZ48:BO48">
    <cfRule type="top10" dxfId="8" priority="6" rank="5"/>
  </conditionalFormatting>
  <conditionalFormatting sqref="AZ49:BO49">
    <cfRule type="top10" dxfId="7" priority="5" rank="5"/>
  </conditionalFormatting>
  <conditionalFormatting sqref="AZ50:BO50">
    <cfRule type="top10" dxfId="6" priority="4" rank="5"/>
  </conditionalFormatting>
  <conditionalFormatting sqref="AZ51:BO51">
    <cfRule type="top10" dxfId="5" priority="3" rank="5"/>
  </conditionalFormatting>
  <conditionalFormatting sqref="AZ52:BO52">
    <cfRule type="top10" dxfId="4" priority="2" rank="5"/>
  </conditionalFormatting>
  <conditionalFormatting sqref="AZ53:BO53">
    <cfRule type="top10" dxfId="3" priority="1" rank="5"/>
  </conditionalFormatting>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4E41E-B75D-4446-BC33-F92C73DCEE13}">
  <sheetPr codeName="Sheet7">
    <tabColor theme="9"/>
  </sheetPr>
  <dimension ref="A1:S55"/>
  <sheetViews>
    <sheetView showGridLines="0" tabSelected="1" view="pageBreakPreview" zoomScale="90" zoomScaleNormal="100" zoomScaleSheetLayoutView="90" workbookViewId="0">
      <selection activeCell="G2" sqref="G2"/>
    </sheetView>
  </sheetViews>
  <sheetFormatPr defaultColWidth="9" defaultRowHeight="14.25" x14ac:dyDescent="0.25"/>
  <cols>
    <col min="1" max="1" width="3.125" style="2" customWidth="1"/>
    <col min="2" max="2" width="4.625" style="1" customWidth="1"/>
    <col min="3" max="3" width="9" style="1"/>
    <col min="4" max="4" width="10" style="1" customWidth="1"/>
    <col min="5" max="5" width="9.875" style="9" bestFit="1" customWidth="1"/>
    <col min="6" max="6" width="8" style="9" customWidth="1"/>
    <col min="7" max="7" width="11.625" style="9" bestFit="1" customWidth="1"/>
    <col min="8" max="8" width="10.375" style="9" bestFit="1" customWidth="1"/>
    <col min="9" max="9" width="9" style="480"/>
    <col min="10" max="10" width="3.125" style="1" customWidth="1"/>
    <col min="11" max="13" width="9" style="1"/>
    <col min="14" max="15" width="11.75" style="1" customWidth="1"/>
    <col min="16" max="16" width="11.625" style="1" bestFit="1" customWidth="1"/>
    <col min="17" max="17" width="9" style="1"/>
    <col min="18" max="18" width="19.5" style="1" bestFit="1" customWidth="1"/>
    <col min="19" max="19" width="14.5" style="1" bestFit="1" customWidth="1"/>
    <col min="20" max="16384" width="9" style="1"/>
  </cols>
  <sheetData>
    <row r="1" spans="1:19" x14ac:dyDescent="0.25">
      <c r="A1" s="8" t="s">
        <v>228</v>
      </c>
    </row>
    <row r="3" spans="1:19" x14ac:dyDescent="0.25">
      <c r="A3" s="2" t="s">
        <v>229</v>
      </c>
      <c r="F3" s="32"/>
    </row>
    <row r="5" spans="1:19" ht="73.5" customHeight="1" x14ac:dyDescent="0.25">
      <c r="B5" s="1111" t="s">
        <v>855</v>
      </c>
      <c r="C5" s="1111"/>
      <c r="D5" s="1111"/>
      <c r="E5" s="1111"/>
      <c r="F5" s="1111"/>
      <c r="G5" s="1111"/>
      <c r="H5" s="1111"/>
      <c r="I5" s="1111"/>
    </row>
    <row r="6" spans="1:19" ht="14.1" customHeight="1" x14ac:dyDescent="0.25">
      <c r="B6" s="1111"/>
      <c r="C6" s="1111"/>
      <c r="D6" s="1111"/>
      <c r="E6" s="1111"/>
      <c r="F6" s="1111"/>
      <c r="G6" s="1111"/>
      <c r="H6" s="1111"/>
      <c r="I6" s="1111"/>
      <c r="L6" s="1" t="s">
        <v>352</v>
      </c>
    </row>
    <row r="7" spans="1:19" ht="12.95" customHeight="1" x14ac:dyDescent="0.25">
      <c r="B7" s="1111"/>
      <c r="C7" s="1111"/>
      <c r="D7" s="1111"/>
      <c r="E7" s="1111"/>
      <c r="F7" s="1111"/>
      <c r="G7" s="1111"/>
      <c r="H7" s="1111"/>
      <c r="I7" s="1111"/>
      <c r="L7" s="32"/>
      <c r="M7" s="98"/>
      <c r="N7" s="208"/>
      <c r="O7" s="208"/>
      <c r="P7" s="386"/>
      <c r="R7" s="630"/>
      <c r="S7" s="149"/>
    </row>
    <row r="8" spans="1:19" ht="14.1" customHeight="1" x14ac:dyDescent="0.25">
      <c r="B8" s="1111"/>
      <c r="C8" s="1111"/>
      <c r="D8" s="1111"/>
      <c r="E8" s="1111"/>
      <c r="F8" s="1111"/>
      <c r="G8" s="1111"/>
      <c r="H8" s="1111"/>
      <c r="I8" s="1111"/>
    </row>
    <row r="9" spans="1:19" ht="14.1" customHeight="1" x14ac:dyDescent="0.25">
      <c r="B9" s="1111"/>
      <c r="C9" s="1111"/>
      <c r="D9" s="1111"/>
      <c r="E9" s="1111"/>
      <c r="F9" s="1111"/>
      <c r="G9" s="1111"/>
      <c r="H9" s="1111"/>
      <c r="I9" s="1111"/>
    </row>
    <row r="10" spans="1:19" ht="14.1" customHeight="1" x14ac:dyDescent="0.25">
      <c r="B10" s="1111"/>
      <c r="C10" s="1111"/>
      <c r="D10" s="1111"/>
      <c r="E10" s="1111"/>
      <c r="F10" s="1111"/>
      <c r="G10" s="1111"/>
      <c r="H10" s="1111"/>
      <c r="I10" s="1111"/>
      <c r="L10" s="1" t="s">
        <v>426</v>
      </c>
    </row>
    <row r="11" spans="1:19" ht="14.1" customHeight="1" x14ac:dyDescent="0.25">
      <c r="B11" s="1111"/>
      <c r="C11" s="1111"/>
      <c r="D11" s="1111"/>
      <c r="E11" s="1111"/>
      <c r="F11" s="1111"/>
      <c r="G11" s="1111"/>
      <c r="H11" s="1111"/>
      <c r="I11" s="1111"/>
      <c r="L11" s="1" t="s">
        <v>427</v>
      </c>
    </row>
    <row r="12" spans="1:19" ht="11.1" customHeight="1" x14ac:dyDescent="0.25">
      <c r="B12" s="1111"/>
      <c r="C12" s="1111"/>
      <c r="D12" s="1111"/>
      <c r="E12" s="1111"/>
      <c r="F12" s="1111"/>
      <c r="G12" s="1111"/>
      <c r="H12" s="1111"/>
      <c r="I12" s="1111"/>
    </row>
    <row r="13" spans="1:19" ht="11.1" customHeight="1" x14ac:dyDescent="0.25">
      <c r="B13" s="1111"/>
      <c r="C13" s="1111"/>
      <c r="D13" s="1111"/>
      <c r="E13" s="1111"/>
      <c r="F13" s="1111"/>
      <c r="G13" s="1111"/>
      <c r="H13" s="1111"/>
      <c r="I13" s="1111"/>
    </row>
    <row r="14" spans="1:19" x14ac:dyDescent="0.25">
      <c r="B14" s="1111"/>
      <c r="C14" s="1111"/>
      <c r="D14" s="1111"/>
      <c r="E14" s="1111"/>
      <c r="F14" s="1111"/>
      <c r="G14" s="1111"/>
      <c r="H14" s="1111"/>
      <c r="I14" s="1111"/>
      <c r="L14" s="250"/>
      <c r="M14" s="32"/>
      <c r="R14" s="250"/>
      <c r="S14" s="65"/>
    </row>
    <row r="15" spans="1:19" ht="21" customHeight="1" x14ac:dyDescent="0.25">
      <c r="B15" s="1111"/>
      <c r="C15" s="1111"/>
      <c r="D15" s="1111"/>
      <c r="E15" s="1111"/>
      <c r="F15" s="1111"/>
      <c r="G15" s="1111"/>
      <c r="H15" s="1111"/>
      <c r="I15" s="1111"/>
    </row>
    <row r="16" spans="1:19" ht="11.1" customHeight="1" x14ac:dyDescent="0.25">
      <c r="B16" s="252"/>
      <c r="C16" s="249"/>
      <c r="D16" s="32"/>
      <c r="E16" s="106"/>
      <c r="F16" s="32"/>
      <c r="G16" s="331"/>
      <c r="H16" s="253"/>
      <c r="I16" s="482"/>
    </row>
    <row r="17" spans="1:19" ht="12" customHeight="1" x14ac:dyDescent="0.25">
      <c r="B17" s="252"/>
      <c r="C17" s="249"/>
      <c r="D17" s="32"/>
      <c r="E17" s="106"/>
      <c r="F17" s="32"/>
      <c r="G17" s="600"/>
      <c r="H17" s="253"/>
      <c r="I17" s="482"/>
    </row>
    <row r="18" spans="1:19" ht="15" customHeight="1" x14ac:dyDescent="0.25">
      <c r="B18" s="9"/>
      <c r="C18" s="628" t="s">
        <v>362</v>
      </c>
      <c r="D18" s="604"/>
      <c r="E18" s="604"/>
      <c r="F18" s="604"/>
      <c r="G18" s="605"/>
      <c r="H18" s="604"/>
      <c r="I18" s="481"/>
      <c r="L18" s="250" t="s">
        <v>258</v>
      </c>
      <c r="M18" s="32"/>
    </row>
    <row r="19" spans="1:19" ht="15" customHeight="1" x14ac:dyDescent="0.25">
      <c r="B19" s="9"/>
      <c r="C19" s="606"/>
      <c r="D19" s="607" t="s">
        <v>428</v>
      </c>
      <c r="E19" s="608">
        <f>N19</f>
        <v>7633470</v>
      </c>
      <c r="F19" s="609" t="s">
        <v>429</v>
      </c>
      <c r="G19" s="602" t="s">
        <v>149</v>
      </c>
      <c r="H19" s="610">
        <f>P19</f>
        <v>-5.2116123216075172E-2</v>
      </c>
      <c r="I19" s="483"/>
      <c r="M19" s="83" t="s">
        <v>428</v>
      </c>
      <c r="N19" s="208">
        <v>7633470</v>
      </c>
      <c r="O19" s="208">
        <v>8053170</v>
      </c>
      <c r="P19" s="386">
        <f>N19/O19-1</f>
        <v>-5.2116123216075172E-2</v>
      </c>
    </row>
    <row r="20" spans="1:19" ht="15" customHeight="1" x14ac:dyDescent="0.25">
      <c r="B20" s="9"/>
      <c r="C20" s="603"/>
      <c r="D20" s="605" t="s">
        <v>430</v>
      </c>
      <c r="E20" s="608">
        <f t="shared" ref="E20:E21" si="0">N20</f>
        <v>6698480</v>
      </c>
      <c r="F20" s="609" t="s">
        <v>429</v>
      </c>
      <c r="G20" s="602" t="s">
        <v>149</v>
      </c>
      <c r="H20" s="610">
        <f t="shared" ref="H20:H21" si="1">P20</f>
        <v>-4.8531906697468985E-2</v>
      </c>
      <c r="I20" s="483"/>
      <c r="L20" s="250"/>
      <c r="M20" s="98" t="s">
        <v>430</v>
      </c>
      <c r="N20" s="208">
        <v>6698480</v>
      </c>
      <c r="O20" s="208">
        <v>7040152</v>
      </c>
      <c r="P20" s="386">
        <f t="shared" ref="P20" si="2">N20/O20-1</f>
        <v>-4.8531906697468985E-2</v>
      </c>
    </row>
    <row r="21" spans="1:19" ht="15" customHeight="1" x14ac:dyDescent="0.25">
      <c r="B21" s="9"/>
      <c r="C21" s="604"/>
      <c r="D21" s="605" t="s">
        <v>431</v>
      </c>
      <c r="E21" s="608">
        <f t="shared" si="0"/>
        <v>934990</v>
      </c>
      <c r="F21" s="609" t="s">
        <v>429</v>
      </c>
      <c r="G21" s="601" t="s">
        <v>149</v>
      </c>
      <c r="H21" s="610">
        <f t="shared" si="1"/>
        <v>-7.7025284841927832E-2</v>
      </c>
      <c r="I21" s="483"/>
      <c r="L21" s="32"/>
      <c r="M21" s="98" t="s">
        <v>431</v>
      </c>
      <c r="N21" s="208">
        <v>934990</v>
      </c>
      <c r="O21" s="208">
        <v>1013018</v>
      </c>
      <c r="P21" s="386">
        <f>N21/O21-1</f>
        <v>-7.7025284841927832E-2</v>
      </c>
    </row>
    <row r="22" spans="1:19" s="9" customFormat="1" ht="15" customHeight="1" x14ac:dyDescent="0.25">
      <c r="A22" s="254"/>
      <c r="C22" s="604"/>
      <c r="D22" s="983" t="s">
        <v>432</v>
      </c>
      <c r="E22" s="605"/>
      <c r="F22" s="609"/>
      <c r="G22" s="605"/>
      <c r="H22" s="604"/>
      <c r="I22" s="481"/>
      <c r="L22" s="32"/>
      <c r="M22" s="331"/>
    </row>
    <row r="23" spans="1:19" s="9" customFormat="1" ht="15" customHeight="1" x14ac:dyDescent="0.15">
      <c r="A23" s="254"/>
      <c r="C23" s="604"/>
      <c r="D23" s="611"/>
      <c r="E23" s="605"/>
      <c r="F23" s="609"/>
      <c r="G23" s="605"/>
      <c r="H23" s="604"/>
      <c r="I23" s="481"/>
      <c r="L23" s="32"/>
      <c r="M23" s="889"/>
    </row>
    <row r="24" spans="1:19" ht="15" customHeight="1" x14ac:dyDescent="0.25">
      <c r="B24" s="9"/>
      <c r="C24" s="628" t="s">
        <v>791</v>
      </c>
      <c r="D24" s="604"/>
      <c r="E24" s="604"/>
      <c r="F24" s="604"/>
      <c r="G24" s="605"/>
      <c r="H24" s="604"/>
      <c r="I24" s="481"/>
      <c r="L24" s="250" t="s">
        <v>764</v>
      </c>
      <c r="M24" s="32"/>
    </row>
    <row r="25" spans="1:19" ht="15" customHeight="1" x14ac:dyDescent="0.25">
      <c r="B25" s="9"/>
      <c r="C25" s="607"/>
      <c r="E25" s="608">
        <f>N25</f>
        <v>48893645.209666662</v>
      </c>
      <c r="F25" s="609" t="s">
        <v>429</v>
      </c>
      <c r="G25" s="602" t="s">
        <v>149</v>
      </c>
      <c r="H25" s="610">
        <f>P25</f>
        <v>1.5785366149750235E-2</v>
      </c>
      <c r="I25" s="483"/>
      <c r="M25" s="83" t="s">
        <v>428</v>
      </c>
      <c r="N25" s="208">
        <v>48893645.209666662</v>
      </c>
      <c r="O25" s="208">
        <v>48133835</v>
      </c>
      <c r="P25" s="386">
        <f>N25/O25-1</f>
        <v>1.5785366149750235E-2</v>
      </c>
    </row>
    <row r="26" spans="1:19" s="9" customFormat="1" ht="15" customHeight="1" x14ac:dyDescent="0.25">
      <c r="A26" s="254"/>
      <c r="C26" s="604"/>
      <c r="D26" s="983" t="s">
        <v>790</v>
      </c>
      <c r="E26" s="605"/>
      <c r="F26" s="609"/>
      <c r="G26" s="605"/>
      <c r="H26" s="604"/>
      <c r="I26" s="481"/>
      <c r="L26" s="32"/>
      <c r="M26" s="889"/>
    </row>
    <row r="27" spans="1:19" ht="15" customHeight="1" x14ac:dyDescent="0.25">
      <c r="B27" s="252"/>
      <c r="C27" s="249"/>
      <c r="D27" s="32"/>
      <c r="E27" s="106"/>
      <c r="F27" s="32"/>
      <c r="G27" s="982"/>
      <c r="H27" s="253"/>
      <c r="I27" s="482"/>
    </row>
    <row r="28" spans="1:19" s="9" customFormat="1" ht="15" customHeight="1" x14ac:dyDescent="0.25">
      <c r="A28" s="254"/>
      <c r="C28" s="628" t="s">
        <v>533</v>
      </c>
      <c r="D28" s="32"/>
      <c r="E28" s="469"/>
      <c r="F28" s="32"/>
      <c r="G28" s="98"/>
      <c r="H28" s="253"/>
      <c r="I28" s="482"/>
      <c r="J28" s="1"/>
      <c r="K28" s="1"/>
      <c r="L28" s="250" t="s">
        <v>264</v>
      </c>
      <c r="M28" s="32"/>
      <c r="N28" s="1"/>
      <c r="O28" s="1"/>
      <c r="P28" s="1"/>
      <c r="Q28" s="1"/>
      <c r="R28" s="1"/>
      <c r="S28" s="1"/>
    </row>
    <row r="29" spans="1:19" s="9" customFormat="1" ht="15" customHeight="1" x14ac:dyDescent="0.25">
      <c r="A29" s="254"/>
      <c r="C29" s="1"/>
      <c r="D29" s="607" t="s">
        <v>428</v>
      </c>
      <c r="E29" s="608">
        <f>N29*1000</f>
        <v>3220105.2977259099</v>
      </c>
      <c r="F29" s="609" t="s">
        <v>434</v>
      </c>
      <c r="G29" s="602" t="s">
        <v>149</v>
      </c>
      <c r="H29" s="610">
        <f>P29</f>
        <v>1.077045960471068E-2</v>
      </c>
      <c r="I29" s="483"/>
      <c r="J29" s="1"/>
      <c r="K29" s="1"/>
      <c r="L29" s="1"/>
      <c r="M29" s="83" t="s">
        <v>428</v>
      </c>
      <c r="N29" s="387">
        <f>S29/100000</f>
        <v>3220.1052977259101</v>
      </c>
      <c r="O29" s="387">
        <v>3185.7928445843381</v>
      </c>
      <c r="P29" s="386">
        <f>N29/O29-1</f>
        <v>1.077045960471068E-2</v>
      </c>
      <c r="Q29" s="1"/>
      <c r="R29" s="1"/>
      <c r="S29" s="1">
        <v>322010529.77259099</v>
      </c>
    </row>
    <row r="30" spans="1:19" s="9" customFormat="1" ht="15" customHeight="1" x14ac:dyDescent="0.25">
      <c r="A30" s="254"/>
      <c r="B30" s="32"/>
      <c r="C30" s="250"/>
      <c r="D30" s="605" t="s">
        <v>430</v>
      </c>
      <c r="E30" s="608">
        <f t="shared" ref="E30:E31" si="3">N30*1000</f>
        <v>2851106.3753687399</v>
      </c>
      <c r="F30" s="609" t="s">
        <v>434</v>
      </c>
      <c r="G30" s="602" t="s">
        <v>149</v>
      </c>
      <c r="H30" s="610">
        <f t="shared" ref="H30:H31" si="4">P30</f>
        <v>2.3923730430715606E-2</v>
      </c>
      <c r="I30" s="483"/>
      <c r="J30" s="1"/>
      <c r="K30" s="1"/>
      <c r="L30" s="250"/>
      <c r="M30" s="98" t="s">
        <v>430</v>
      </c>
      <c r="N30" s="387">
        <f t="shared" ref="N30:N31" si="5">S30/100000</f>
        <v>2851.1063753687399</v>
      </c>
      <c r="O30" s="387">
        <v>2784.49096415552</v>
      </c>
      <c r="P30" s="386">
        <f t="shared" ref="P30" si="6">N30/O30-1</f>
        <v>2.3923730430715606E-2</v>
      </c>
      <c r="Q30" s="1"/>
      <c r="R30" s="1"/>
      <c r="S30" s="1">
        <v>285110637.536874</v>
      </c>
    </row>
    <row r="31" spans="1:19" ht="15" customHeight="1" x14ac:dyDescent="0.25">
      <c r="B31" s="32"/>
      <c r="C31" s="32"/>
      <c r="D31" s="605" t="s">
        <v>431</v>
      </c>
      <c r="E31" s="608">
        <f t="shared" si="3"/>
        <v>368998.92235716706</v>
      </c>
      <c r="F31" s="609" t="s">
        <v>434</v>
      </c>
      <c r="G31" s="601" t="s">
        <v>149</v>
      </c>
      <c r="H31" s="610">
        <f t="shared" si="4"/>
        <v>-8.0495406692670302E-2</v>
      </c>
      <c r="I31" s="483"/>
      <c r="L31" s="32"/>
      <c r="M31" s="98" t="s">
        <v>431</v>
      </c>
      <c r="N31" s="387">
        <f t="shared" si="5"/>
        <v>368.99892235716703</v>
      </c>
      <c r="O31" s="387">
        <v>401.30188042881809</v>
      </c>
      <c r="P31" s="386">
        <f>N31/O31-1</f>
        <v>-8.0495406692670302E-2</v>
      </c>
      <c r="S31" s="1">
        <v>36899892.235716701</v>
      </c>
    </row>
    <row r="32" spans="1:19" s="9" customFormat="1" ht="15" customHeight="1" x14ac:dyDescent="0.25">
      <c r="A32" s="254"/>
      <c r="B32" s="32"/>
      <c r="D32" s="983" t="s">
        <v>433</v>
      </c>
      <c r="E32" s="605"/>
      <c r="F32" s="609"/>
      <c r="G32" s="605"/>
      <c r="H32" s="604"/>
      <c r="I32" s="480"/>
      <c r="J32" s="1"/>
      <c r="K32" s="1"/>
      <c r="L32" s="1"/>
      <c r="M32" s="1"/>
      <c r="N32" s="1"/>
      <c r="O32" s="1"/>
      <c r="P32" s="1"/>
      <c r="Q32" s="1"/>
      <c r="R32" s="1"/>
      <c r="S32" s="1"/>
    </row>
    <row r="33" spans="1:19" s="9" customFormat="1" ht="15" customHeight="1" x14ac:dyDescent="0.25">
      <c r="A33" s="254"/>
      <c r="B33" s="32"/>
      <c r="C33" s="32"/>
      <c r="D33" s="476"/>
      <c r="E33" s="255"/>
      <c r="G33" s="98"/>
      <c r="H33" s="32"/>
      <c r="I33" s="481"/>
      <c r="L33" s="32"/>
    </row>
    <row r="34" spans="1:19" ht="15" customHeight="1" x14ac:dyDescent="0.25">
      <c r="B34" s="32"/>
      <c r="C34" s="628" t="s">
        <v>838</v>
      </c>
      <c r="D34" s="32"/>
      <c r="F34" s="32"/>
      <c r="G34" s="98"/>
      <c r="H34" s="32"/>
      <c r="I34" s="481"/>
      <c r="L34" s="250" t="s">
        <v>840</v>
      </c>
      <c r="M34" s="32"/>
    </row>
    <row r="35" spans="1:19" ht="15" customHeight="1" x14ac:dyDescent="0.25">
      <c r="B35" s="32"/>
      <c r="C35" s="250"/>
      <c r="D35" s="607" t="s">
        <v>839</v>
      </c>
      <c r="E35" s="984">
        <f>N35</f>
        <v>388</v>
      </c>
      <c r="F35" s="609" t="s">
        <v>842</v>
      </c>
      <c r="G35" s="602" t="s">
        <v>149</v>
      </c>
      <c r="H35" s="610">
        <f>P35</f>
        <v>6.887052341597788E-2</v>
      </c>
      <c r="I35" s="483"/>
      <c r="M35" s="83" t="s">
        <v>839</v>
      </c>
      <c r="N35" s="387">
        <v>388</v>
      </c>
      <c r="O35" s="387">
        <v>363</v>
      </c>
      <c r="P35" s="386">
        <f>N35/O35-1</f>
        <v>6.887052341597788E-2</v>
      </c>
      <c r="S35" s="1">
        <v>322010529.77259099</v>
      </c>
    </row>
    <row r="36" spans="1:19" ht="12.95" customHeight="1" x14ac:dyDescent="0.25">
      <c r="B36" s="32"/>
      <c r="C36" s="32"/>
      <c r="D36" s="605" t="s">
        <v>844</v>
      </c>
      <c r="E36" s="985">
        <f>N36</f>
        <v>37405</v>
      </c>
      <c r="F36" s="609" t="s">
        <v>843</v>
      </c>
      <c r="G36" s="602" t="s">
        <v>149</v>
      </c>
      <c r="H36" s="610">
        <f>P36</f>
        <v>7.83889753791156E-2</v>
      </c>
      <c r="I36" s="483"/>
      <c r="L36" s="250"/>
      <c r="M36" s="98" t="s">
        <v>841</v>
      </c>
      <c r="N36" s="387">
        <v>37405</v>
      </c>
      <c r="O36" s="387">
        <v>34686</v>
      </c>
      <c r="P36" s="386">
        <f t="shared" ref="P36" si="7">N36/O36-1</f>
        <v>7.83889753791156E-2</v>
      </c>
      <c r="S36" s="1">
        <v>285110637.536874</v>
      </c>
    </row>
    <row r="37" spans="1:19" ht="12.95" customHeight="1" x14ac:dyDescent="0.25">
      <c r="B37" s="32"/>
      <c r="C37" s="32"/>
      <c r="D37" s="983" t="s">
        <v>845</v>
      </c>
      <c r="E37" s="608"/>
      <c r="F37" s="609"/>
      <c r="G37" s="602"/>
      <c r="H37" s="610"/>
      <c r="I37" s="483"/>
      <c r="L37" s="250"/>
      <c r="M37" s="98"/>
      <c r="N37" s="387"/>
      <c r="O37" s="387"/>
      <c r="P37" s="386"/>
    </row>
    <row r="38" spans="1:19" s="9" customFormat="1" ht="15" customHeight="1" x14ac:dyDescent="0.25">
      <c r="A38" s="254"/>
      <c r="B38" s="32"/>
      <c r="C38" s="32"/>
      <c r="D38" s="983" t="s">
        <v>850</v>
      </c>
      <c r="E38" s="255"/>
      <c r="G38" s="601"/>
      <c r="H38" s="32"/>
      <c r="I38" s="481"/>
      <c r="L38" s="32"/>
      <c r="M38" s="98"/>
      <c r="N38" s="387"/>
      <c r="O38" s="387"/>
      <c r="P38" s="386"/>
      <c r="Q38" s="1"/>
      <c r="R38" s="1"/>
      <c r="S38" s="1">
        <v>36899892.235716701</v>
      </c>
    </row>
    <row r="39" spans="1:19" s="9" customFormat="1" ht="11.1" customHeight="1" x14ac:dyDescent="0.25">
      <c r="A39" s="254"/>
      <c r="B39" s="32"/>
      <c r="C39" s="32"/>
      <c r="D39" s="476"/>
      <c r="E39" s="255"/>
      <c r="G39" s="98"/>
      <c r="H39" s="32"/>
      <c r="I39" s="481"/>
      <c r="L39" s="32"/>
      <c r="M39" s="470"/>
    </row>
    <row r="40" spans="1:19" x14ac:dyDescent="0.25">
      <c r="B40" s="9"/>
      <c r="C40" s="250"/>
      <c r="D40" s="32"/>
      <c r="E40" s="32"/>
      <c r="F40" s="32"/>
      <c r="G40" s="98"/>
      <c r="H40" s="32"/>
      <c r="I40" s="481"/>
      <c r="L40" s="250"/>
      <c r="M40" s="32"/>
      <c r="R40" s="250"/>
    </row>
    <row r="41" spans="1:19" ht="12.95" customHeight="1" x14ac:dyDescent="0.25">
      <c r="B41" s="9"/>
      <c r="D41" s="83"/>
      <c r="E41" s="467"/>
      <c r="G41" s="479"/>
      <c r="H41" s="466"/>
      <c r="I41" s="483"/>
      <c r="M41" s="83"/>
      <c r="N41" s="208"/>
      <c r="O41" s="208"/>
      <c r="P41" s="386"/>
      <c r="R41" s="65"/>
      <c r="S41" s="149"/>
    </row>
    <row r="42" spans="1:19" ht="12.95" customHeight="1" x14ac:dyDescent="0.25">
      <c r="B42" s="9"/>
      <c r="C42" s="250"/>
      <c r="D42" s="98"/>
      <c r="E42" s="467"/>
      <c r="G42" s="479"/>
      <c r="H42" s="466"/>
      <c r="I42" s="483"/>
      <c r="L42" s="250"/>
      <c r="M42" s="98"/>
      <c r="N42" s="208"/>
      <c r="O42" s="208"/>
      <c r="P42" s="386"/>
      <c r="R42" s="630"/>
      <c r="S42" s="149"/>
    </row>
    <row r="43" spans="1:19" ht="12.95" customHeight="1" x14ac:dyDescent="0.25">
      <c r="B43" s="9"/>
      <c r="C43" s="32"/>
      <c r="D43" s="98"/>
      <c r="E43" s="467"/>
      <c r="G43" s="98"/>
      <c r="H43" s="466"/>
      <c r="I43" s="483"/>
      <c r="L43" s="32"/>
      <c r="M43" s="98"/>
      <c r="N43" s="208"/>
      <c r="O43" s="208"/>
      <c r="P43" s="386"/>
      <c r="R43" s="630"/>
      <c r="S43" s="149"/>
    </row>
    <row r="44" spans="1:19" x14ac:dyDescent="0.15">
      <c r="B44" s="9"/>
      <c r="C44" s="32"/>
      <c r="D44" s="485"/>
      <c r="E44" s="255"/>
      <c r="G44" s="98"/>
      <c r="H44" s="32"/>
      <c r="I44" s="481"/>
      <c r="J44" s="9"/>
      <c r="K44" s="9"/>
      <c r="L44" s="32"/>
      <c r="M44" s="331"/>
      <c r="N44" s="9"/>
      <c r="O44" s="9"/>
      <c r="P44" s="9"/>
      <c r="Q44" s="9"/>
      <c r="R44" s="9"/>
      <c r="S44" s="9"/>
    </row>
    <row r="45" spans="1:19" ht="11.1" customHeight="1" x14ac:dyDescent="0.25">
      <c r="B45" s="9"/>
      <c r="C45" s="32"/>
      <c r="D45" s="476"/>
      <c r="E45" s="255"/>
      <c r="G45" s="98"/>
      <c r="H45" s="32"/>
      <c r="I45" s="481"/>
      <c r="J45" s="9"/>
      <c r="K45" s="9"/>
      <c r="L45" s="32"/>
      <c r="M45" s="470"/>
      <c r="N45" s="9"/>
      <c r="O45" s="9"/>
      <c r="P45" s="9"/>
      <c r="Q45" s="9"/>
      <c r="R45" s="9"/>
      <c r="S45" s="9"/>
    </row>
    <row r="46" spans="1:19" ht="11.1" customHeight="1" x14ac:dyDescent="0.25">
      <c r="B46" s="9"/>
      <c r="C46" s="250"/>
      <c r="D46" s="32"/>
      <c r="E46" s="469"/>
      <c r="F46" s="32"/>
      <c r="G46" s="98"/>
      <c r="H46" s="253"/>
      <c r="I46" s="482"/>
      <c r="L46" s="250"/>
      <c r="M46" s="32"/>
    </row>
    <row r="47" spans="1:19" ht="11.1" customHeight="1" x14ac:dyDescent="0.25">
      <c r="B47" s="9"/>
      <c r="D47" s="83"/>
      <c r="E47" s="467"/>
      <c r="G47" s="479"/>
      <c r="H47" s="466"/>
      <c r="I47" s="483"/>
      <c r="M47" s="83"/>
      <c r="N47" s="387"/>
      <c r="O47" s="387"/>
      <c r="P47" s="386"/>
    </row>
    <row r="48" spans="1:19" ht="4.5" customHeight="1" x14ac:dyDescent="0.25">
      <c r="A48" s="242"/>
      <c r="B48" s="26"/>
      <c r="C48" s="250"/>
      <c r="D48" s="98"/>
      <c r="E48" s="467"/>
      <c r="G48" s="479"/>
      <c r="H48" s="466"/>
      <c r="I48" s="483"/>
      <c r="L48" s="250"/>
      <c r="M48" s="98"/>
      <c r="N48" s="387"/>
      <c r="O48" s="387"/>
      <c r="P48" s="386"/>
    </row>
    <row r="49" spans="1:11" ht="12" customHeight="1" x14ac:dyDescent="0.15">
      <c r="A49" s="242"/>
      <c r="B49" s="26"/>
      <c r="C49" s="9"/>
      <c r="D49" s="485"/>
      <c r="E49" s="255"/>
    </row>
    <row r="50" spans="1:11" ht="12" customHeight="1" x14ac:dyDescent="0.25">
      <c r="A50" s="242"/>
      <c r="B50" s="26"/>
    </row>
    <row r="51" spans="1:11" ht="12" customHeight="1" x14ac:dyDescent="0.25">
      <c r="A51" s="242"/>
      <c r="B51" s="26"/>
      <c r="C51" s="477"/>
      <c r="D51" s="477"/>
      <c r="E51" s="251"/>
      <c r="F51" s="632"/>
      <c r="G51" s="468"/>
      <c r="H51" s="468"/>
      <c r="I51" s="150"/>
      <c r="J51" s="7"/>
      <c r="K51" s="7"/>
    </row>
    <row r="52" spans="1:11" ht="12" customHeight="1" x14ac:dyDescent="0.25">
      <c r="A52" s="242"/>
      <c r="B52" s="465"/>
      <c r="C52" s="477"/>
      <c r="D52" s="477"/>
      <c r="E52" s="251"/>
      <c r="F52" s="634"/>
      <c r="G52" s="32"/>
      <c r="H52" s="468"/>
      <c r="I52" s="150"/>
      <c r="J52" s="7"/>
      <c r="K52" s="7"/>
    </row>
    <row r="53" spans="1:11" ht="12" customHeight="1" x14ac:dyDescent="0.25">
      <c r="A53" s="242"/>
      <c r="B53" s="26"/>
      <c r="C53" s="477"/>
      <c r="D53" s="477"/>
      <c r="E53" s="251"/>
      <c r="F53" s="632"/>
      <c r="G53" s="468"/>
      <c r="H53" s="468"/>
      <c r="I53" s="150"/>
      <c r="J53" s="7"/>
      <c r="K53" s="7"/>
    </row>
    <row r="54" spans="1:11" ht="12" customHeight="1" x14ac:dyDescent="0.25">
      <c r="A54" s="242"/>
      <c r="B54" s="465"/>
      <c r="C54" s="251"/>
      <c r="D54" s="150"/>
      <c r="E54" s="484"/>
      <c r="F54" s="150"/>
      <c r="G54" s="150"/>
      <c r="H54" s="478"/>
      <c r="I54" s="633"/>
      <c r="J54" s="7"/>
      <c r="K54" s="7"/>
    </row>
    <row r="55" spans="1:11" x14ac:dyDescent="0.25">
      <c r="A55" s="242"/>
      <c r="B55" s="7"/>
      <c r="C55" s="7"/>
      <c r="D55" s="7"/>
      <c r="E55" s="32"/>
      <c r="F55" s="32"/>
      <c r="G55" s="32"/>
      <c r="H55" s="32"/>
      <c r="I55" s="481"/>
      <c r="J55" s="7"/>
      <c r="K55" s="7"/>
    </row>
  </sheetData>
  <mergeCells count="1">
    <mergeCell ref="B5:I15"/>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5B163-7348-4231-9D82-2691A2FCDD86}">
  <sheetPr codeName="Sheet8">
    <tabColor theme="7"/>
  </sheetPr>
  <dimension ref="A1:AB48"/>
  <sheetViews>
    <sheetView showGridLines="0" view="pageBreakPreview" zoomScale="85" zoomScaleNormal="100" zoomScaleSheetLayoutView="85" workbookViewId="0">
      <selection activeCell="O1" sqref="O1"/>
    </sheetView>
  </sheetViews>
  <sheetFormatPr defaultColWidth="9" defaultRowHeight="14.25" x14ac:dyDescent="0.25"/>
  <cols>
    <col min="1" max="1" width="3.125" style="2" customWidth="1"/>
    <col min="2" max="3" width="9" style="1"/>
    <col min="4" max="4" width="4.625" style="1" customWidth="1"/>
    <col min="5" max="5" width="12" style="256" customWidth="1"/>
    <col min="6" max="6" width="1.625" style="256" customWidth="1"/>
    <col min="7" max="7" width="4.625" style="1" customWidth="1"/>
    <col min="8" max="8" width="9" style="1" customWidth="1"/>
    <col min="9" max="9" width="3.625" style="1" customWidth="1"/>
    <col min="10" max="10" width="12" style="256" customWidth="1"/>
    <col min="11" max="11" width="1.625" style="256" customWidth="1"/>
    <col min="12" max="12" width="4.625" style="1" customWidth="1"/>
    <col min="13" max="13" width="3.125" style="1" customWidth="1"/>
    <col min="14" max="14" width="3.125" style="2" customWidth="1"/>
    <col min="15" max="16" width="9" style="1"/>
    <col min="17" max="17" width="4.625" style="1" customWidth="1"/>
    <col min="18" max="18" width="12" style="256" customWidth="1"/>
    <col min="19" max="19" width="1.625" style="256" customWidth="1"/>
    <col min="20" max="20" width="4.625" style="1" customWidth="1"/>
    <col min="21" max="21" width="9" style="1"/>
    <col min="22" max="22" width="3.625" style="1" customWidth="1"/>
    <col min="23" max="23" width="12" style="256" customWidth="1"/>
    <col min="24" max="24" width="1.625" style="256" customWidth="1"/>
    <col min="25" max="25" width="4.625" style="1" customWidth="1"/>
    <col min="26" max="26" width="3.125" style="1" customWidth="1"/>
    <col min="27" max="16384" width="9" style="1"/>
  </cols>
  <sheetData>
    <row r="1" spans="1:28" ht="14.25" customHeight="1" x14ac:dyDescent="0.25">
      <c r="A1" s="2" t="s">
        <v>214</v>
      </c>
    </row>
    <row r="2" spans="1:28" ht="14.25" customHeight="1" thickBot="1" x14ac:dyDescent="0.3">
      <c r="AB2" s="1" t="s">
        <v>352</v>
      </c>
    </row>
    <row r="3" spans="1:28" ht="14.1" customHeight="1" x14ac:dyDescent="0.25">
      <c r="B3" s="70" t="s">
        <v>436</v>
      </c>
      <c r="C3" s="991" t="s">
        <v>437</v>
      </c>
      <c r="D3" s="992"/>
      <c r="E3" s="992"/>
      <c r="F3" s="992"/>
      <c r="G3" s="992"/>
      <c r="H3" s="992"/>
      <c r="I3" s="992"/>
      <c r="J3" s="992"/>
      <c r="K3" s="992"/>
      <c r="L3" s="993"/>
      <c r="O3" s="70" t="s">
        <v>436</v>
      </c>
      <c r="P3" s="991" t="s">
        <v>437</v>
      </c>
      <c r="Q3" s="992"/>
      <c r="R3" s="992"/>
      <c r="S3" s="992"/>
      <c r="T3" s="992"/>
      <c r="U3" s="992"/>
      <c r="V3" s="992"/>
      <c r="W3" s="992"/>
      <c r="X3" s="992"/>
      <c r="Y3" s="993"/>
      <c r="AB3" s="1" t="s">
        <v>426</v>
      </c>
    </row>
    <row r="4" spans="1:28" ht="16.5" customHeight="1" x14ac:dyDescent="0.25">
      <c r="B4" s="1024" t="s">
        <v>278</v>
      </c>
      <c r="C4" s="994" t="s">
        <v>362</v>
      </c>
      <c r="D4" s="995"/>
      <c r="E4" s="919">
        <v>2989045.0542333703</v>
      </c>
      <c r="F4" s="919"/>
      <c r="G4" s="33" t="s">
        <v>438</v>
      </c>
      <c r="H4" s="995" t="s">
        <v>149</v>
      </c>
      <c r="I4" s="995"/>
      <c r="J4" s="920">
        <v>-2.8383822252425861E-2</v>
      </c>
      <c r="K4" s="920"/>
      <c r="L4" s="34"/>
      <c r="O4" s="1024" t="s">
        <v>288</v>
      </c>
      <c r="P4" s="994" t="s">
        <v>362</v>
      </c>
      <c r="Q4" s="995"/>
      <c r="R4" s="919">
        <v>394515.8119142733</v>
      </c>
      <c r="S4" s="919"/>
      <c r="T4" s="33" t="s">
        <v>438</v>
      </c>
      <c r="U4" s="995" t="s">
        <v>149</v>
      </c>
      <c r="V4" s="995"/>
      <c r="W4" s="920">
        <v>-1.7442246445179443E-2</v>
      </c>
      <c r="X4" s="920"/>
      <c r="Y4" s="34"/>
    </row>
    <row r="5" spans="1:28" ht="16.5" customHeight="1" x14ac:dyDescent="0.25">
      <c r="B5" s="1025"/>
      <c r="C5" s="996" t="s">
        <v>439</v>
      </c>
      <c r="D5" s="997"/>
      <c r="E5" s="635">
        <v>2625493.9080842203</v>
      </c>
      <c r="F5" s="635"/>
      <c r="G5" s="32" t="s">
        <v>438</v>
      </c>
      <c r="H5" s="997" t="s">
        <v>149</v>
      </c>
      <c r="I5" s="997"/>
      <c r="J5" s="638">
        <v>-3.3494626733994504E-2</v>
      </c>
      <c r="K5" s="638"/>
      <c r="L5" s="31"/>
      <c r="O5" s="1025"/>
      <c r="P5" s="996" t="s">
        <v>439</v>
      </c>
      <c r="Q5" s="997"/>
      <c r="R5" s="635">
        <v>385229.82864891121</v>
      </c>
      <c r="S5" s="635"/>
      <c r="T5" s="32" t="s">
        <v>438</v>
      </c>
      <c r="U5" s="997" t="s">
        <v>149</v>
      </c>
      <c r="V5" s="997"/>
      <c r="W5" s="638">
        <v>-2.3073344041098176E-2</v>
      </c>
      <c r="X5" s="638"/>
      <c r="Y5" s="31"/>
    </row>
    <row r="6" spans="1:28" ht="16.5" customHeight="1" x14ac:dyDescent="0.25">
      <c r="B6" s="1025"/>
      <c r="C6" s="996" t="s">
        <v>440</v>
      </c>
      <c r="D6" s="997"/>
      <c r="E6" s="635">
        <v>363551.1461491505</v>
      </c>
      <c r="F6" s="635"/>
      <c r="G6" s="32" t="s">
        <v>438</v>
      </c>
      <c r="H6" s="997" t="s">
        <v>149</v>
      </c>
      <c r="I6" s="997"/>
      <c r="J6" s="638">
        <v>1.0193775379352843E-2</v>
      </c>
      <c r="K6" s="638"/>
      <c r="L6" s="31"/>
      <c r="O6" s="1025"/>
      <c r="P6" s="996" t="s">
        <v>440</v>
      </c>
      <c r="Q6" s="997"/>
      <c r="R6" s="635">
        <v>9285.9832653621343</v>
      </c>
      <c r="S6" s="635"/>
      <c r="T6" s="32" t="s">
        <v>438</v>
      </c>
      <c r="U6" s="997" t="s">
        <v>149</v>
      </c>
      <c r="V6" s="997"/>
      <c r="W6" s="638">
        <v>0.2913506405384152</v>
      </c>
      <c r="X6" s="638"/>
      <c r="Y6" s="31"/>
    </row>
    <row r="7" spans="1:28" ht="16.5" customHeight="1" x14ac:dyDescent="0.25">
      <c r="B7" s="1025"/>
      <c r="C7" s="998" t="s">
        <v>789</v>
      </c>
      <c r="D7" s="999"/>
      <c r="E7" s="636">
        <v>9216932</v>
      </c>
      <c r="F7" s="636"/>
      <c r="G7" s="198" t="s">
        <v>438</v>
      </c>
      <c r="H7" s="999" t="s">
        <v>149</v>
      </c>
      <c r="I7" s="999"/>
      <c r="J7" s="637">
        <v>0.22162805240275607</v>
      </c>
      <c r="K7" s="637"/>
      <c r="L7" s="199"/>
      <c r="O7" s="1025"/>
      <c r="P7" s="998" t="s">
        <v>789</v>
      </c>
      <c r="Q7" s="999"/>
      <c r="R7" s="636">
        <v>1921920</v>
      </c>
      <c r="S7" s="636"/>
      <c r="T7" s="198" t="s">
        <v>438</v>
      </c>
      <c r="U7" s="999" t="s">
        <v>149</v>
      </c>
      <c r="V7" s="999"/>
      <c r="W7" s="637">
        <v>-0.1247154751462588</v>
      </c>
      <c r="X7" s="637"/>
      <c r="Y7" s="199"/>
    </row>
    <row r="8" spans="1:28" ht="13.5" customHeight="1" x14ac:dyDescent="0.25">
      <c r="B8" s="1025"/>
      <c r="C8" s="1000" t="s">
        <v>846</v>
      </c>
      <c r="D8" s="1001"/>
      <c r="E8" s="1001"/>
      <c r="F8" s="1001"/>
      <c r="G8" s="1001"/>
      <c r="H8" s="1001"/>
      <c r="I8" s="1001"/>
      <c r="J8" s="1001"/>
      <c r="K8" s="1001"/>
      <c r="L8" s="1002"/>
      <c r="O8" s="1025"/>
      <c r="P8" s="1000" t="s">
        <v>847</v>
      </c>
      <c r="Q8" s="1001"/>
      <c r="R8" s="1001"/>
      <c r="S8" s="1001"/>
      <c r="T8" s="1001"/>
      <c r="U8" s="1001"/>
      <c r="V8" s="1001"/>
      <c r="W8" s="1001"/>
      <c r="X8" s="1001"/>
      <c r="Y8" s="1002"/>
    </row>
    <row r="9" spans="1:28" ht="13.5" customHeight="1" x14ac:dyDescent="0.25">
      <c r="B9" s="1025"/>
      <c r="C9" s="1003"/>
      <c r="D9" s="1004"/>
      <c r="E9" s="1004"/>
      <c r="F9" s="1004"/>
      <c r="G9" s="1004"/>
      <c r="H9" s="1004"/>
      <c r="I9" s="1004"/>
      <c r="J9" s="1004"/>
      <c r="K9" s="1004"/>
      <c r="L9" s="1005"/>
      <c r="O9" s="1025"/>
      <c r="P9" s="1003"/>
      <c r="Q9" s="1004"/>
      <c r="R9" s="1004"/>
      <c r="S9" s="1004"/>
      <c r="T9" s="1004"/>
      <c r="U9" s="1004"/>
      <c r="V9" s="1004"/>
      <c r="W9" s="1004"/>
      <c r="X9" s="1004"/>
      <c r="Y9" s="1005"/>
    </row>
    <row r="10" spans="1:28" ht="13.5" customHeight="1" x14ac:dyDescent="0.25">
      <c r="B10" s="1026"/>
      <c r="C10" s="1006"/>
      <c r="D10" s="1007"/>
      <c r="E10" s="1007"/>
      <c r="F10" s="1007"/>
      <c r="G10" s="1007"/>
      <c r="H10" s="1007"/>
      <c r="I10" s="1007"/>
      <c r="J10" s="1007"/>
      <c r="K10" s="1007"/>
      <c r="L10" s="1008"/>
      <c r="O10" s="1026"/>
      <c r="P10" s="1006"/>
      <c r="Q10" s="1007"/>
      <c r="R10" s="1007"/>
      <c r="S10" s="1007"/>
      <c r="T10" s="1007"/>
      <c r="U10" s="1007"/>
      <c r="V10" s="1007"/>
      <c r="W10" s="1007"/>
      <c r="X10" s="1007"/>
      <c r="Y10" s="1008"/>
    </row>
    <row r="11" spans="1:28" ht="16.5" customHeight="1" x14ac:dyDescent="0.25">
      <c r="B11" s="1024" t="s">
        <v>279</v>
      </c>
      <c r="C11" s="994" t="s">
        <v>362</v>
      </c>
      <c r="D11" s="995"/>
      <c r="E11" s="919">
        <v>1629159.0758513096</v>
      </c>
      <c r="F11" s="919"/>
      <c r="G11" s="33" t="s">
        <v>438</v>
      </c>
      <c r="H11" s="995" t="s">
        <v>149</v>
      </c>
      <c r="I11" s="995"/>
      <c r="J11" s="920">
        <v>-0.11899272655084814</v>
      </c>
      <c r="K11" s="920"/>
      <c r="L11" s="34"/>
      <c r="O11" s="1027" t="s">
        <v>442</v>
      </c>
      <c r="P11" s="994" t="s">
        <v>362</v>
      </c>
      <c r="Q11" s="995"/>
      <c r="R11" s="919">
        <v>300169.58580536232</v>
      </c>
      <c r="S11" s="919"/>
      <c r="T11" s="33" t="s">
        <v>438</v>
      </c>
      <c r="U11" s="995" t="s">
        <v>149</v>
      </c>
      <c r="V11" s="995"/>
      <c r="W11" s="920">
        <v>-1.5514737162858228E-2</v>
      </c>
      <c r="X11" s="920"/>
      <c r="Y11" s="34"/>
    </row>
    <row r="12" spans="1:28" ht="16.5" customHeight="1" x14ac:dyDescent="0.25">
      <c r="B12" s="1025"/>
      <c r="C12" s="996" t="s">
        <v>439</v>
      </c>
      <c r="D12" s="997"/>
      <c r="E12" s="635">
        <v>1212738.6645323203</v>
      </c>
      <c r="F12" s="635"/>
      <c r="G12" s="32" t="s">
        <v>438</v>
      </c>
      <c r="H12" s="997" t="s">
        <v>149</v>
      </c>
      <c r="I12" s="997"/>
      <c r="J12" s="638">
        <v>-0.12900448391750496</v>
      </c>
      <c r="K12" s="638"/>
      <c r="L12" s="31"/>
      <c r="O12" s="1028"/>
      <c r="P12" s="996" t="s">
        <v>439</v>
      </c>
      <c r="Q12" s="997"/>
      <c r="R12" s="635">
        <v>281754.08335107984</v>
      </c>
      <c r="S12" s="635"/>
      <c r="T12" s="32" t="s">
        <v>438</v>
      </c>
      <c r="U12" s="997" t="s">
        <v>149</v>
      </c>
      <c r="V12" s="997"/>
      <c r="W12" s="638">
        <v>-1.890582032135546E-2</v>
      </c>
      <c r="X12" s="638"/>
      <c r="Y12" s="31"/>
    </row>
    <row r="13" spans="1:28" ht="16.5" customHeight="1" x14ac:dyDescent="0.25">
      <c r="B13" s="1025"/>
      <c r="C13" s="996" t="s">
        <v>440</v>
      </c>
      <c r="D13" s="997"/>
      <c r="E13" s="635">
        <v>416420.41131898953</v>
      </c>
      <c r="F13" s="635"/>
      <c r="G13" s="32" t="s">
        <v>438</v>
      </c>
      <c r="H13" s="997" t="s">
        <v>149</v>
      </c>
      <c r="I13" s="997"/>
      <c r="J13" s="638">
        <v>-8.84789243609585E-2</v>
      </c>
      <c r="K13" s="638"/>
      <c r="L13" s="31"/>
      <c r="O13" s="1028"/>
      <c r="P13" s="996" t="s">
        <v>440</v>
      </c>
      <c r="Q13" s="997"/>
      <c r="R13" s="635">
        <v>18415.502454282414</v>
      </c>
      <c r="S13" s="635"/>
      <c r="T13" s="32" t="s">
        <v>438</v>
      </c>
      <c r="U13" s="997" t="s">
        <v>149</v>
      </c>
      <c r="V13" s="997"/>
      <c r="W13" s="638">
        <v>3.945452143589967E-2</v>
      </c>
      <c r="X13" s="638"/>
      <c r="Y13" s="31"/>
    </row>
    <row r="14" spans="1:28" ht="16.5" customHeight="1" x14ac:dyDescent="0.25">
      <c r="B14" s="1025"/>
      <c r="C14" s="998" t="s">
        <v>789</v>
      </c>
      <c r="D14" s="999"/>
      <c r="E14" s="636">
        <v>10895943</v>
      </c>
      <c r="F14" s="636"/>
      <c r="G14" s="198" t="s">
        <v>438</v>
      </c>
      <c r="H14" s="999" t="s">
        <v>149</v>
      </c>
      <c r="I14" s="999"/>
      <c r="J14" s="637">
        <v>-5.4752089028688999E-3</v>
      </c>
      <c r="K14" s="637"/>
      <c r="L14" s="199"/>
      <c r="O14" s="1028"/>
      <c r="P14" s="998" t="s">
        <v>789</v>
      </c>
      <c r="Q14" s="999"/>
      <c r="R14" s="636">
        <v>1806176</v>
      </c>
      <c r="S14" s="636"/>
      <c r="T14" s="198" t="s">
        <v>438</v>
      </c>
      <c r="U14" s="999" t="s">
        <v>149</v>
      </c>
      <c r="V14" s="999"/>
      <c r="W14" s="637">
        <v>-1.112729263618939E-2</v>
      </c>
      <c r="X14" s="637"/>
      <c r="Y14" s="199"/>
    </row>
    <row r="15" spans="1:28" ht="13.5" customHeight="1" x14ac:dyDescent="0.25">
      <c r="B15" s="1025"/>
      <c r="C15" s="1000" t="s">
        <v>835</v>
      </c>
      <c r="D15" s="1001"/>
      <c r="E15" s="1001"/>
      <c r="F15" s="1001"/>
      <c r="G15" s="1001"/>
      <c r="H15" s="1001"/>
      <c r="I15" s="1001"/>
      <c r="J15" s="1001"/>
      <c r="K15" s="1001"/>
      <c r="L15" s="1002"/>
      <c r="O15" s="1028"/>
      <c r="P15" s="1000" t="s">
        <v>831</v>
      </c>
      <c r="Q15" s="1001"/>
      <c r="R15" s="1001"/>
      <c r="S15" s="1001"/>
      <c r="T15" s="1001"/>
      <c r="U15" s="1001"/>
      <c r="V15" s="1001"/>
      <c r="W15" s="1001"/>
      <c r="X15" s="1001"/>
      <c r="Y15" s="1002"/>
    </row>
    <row r="16" spans="1:28" ht="13.5" customHeight="1" x14ac:dyDescent="0.25">
      <c r="B16" s="1025"/>
      <c r="C16" s="1003"/>
      <c r="D16" s="1004"/>
      <c r="E16" s="1004"/>
      <c r="F16" s="1004"/>
      <c r="G16" s="1004"/>
      <c r="H16" s="1004"/>
      <c r="I16" s="1004"/>
      <c r="J16" s="1004"/>
      <c r="K16" s="1004"/>
      <c r="L16" s="1005"/>
      <c r="O16" s="1028"/>
      <c r="P16" s="1003"/>
      <c r="Q16" s="1004"/>
      <c r="R16" s="1004"/>
      <c r="S16" s="1004"/>
      <c r="T16" s="1004"/>
      <c r="U16" s="1004"/>
      <c r="V16" s="1004"/>
      <c r="W16" s="1004"/>
      <c r="X16" s="1004"/>
      <c r="Y16" s="1005"/>
    </row>
    <row r="17" spans="2:25" ht="13.5" customHeight="1" x14ac:dyDescent="0.25">
      <c r="B17" s="1026"/>
      <c r="C17" s="1006"/>
      <c r="D17" s="1007"/>
      <c r="E17" s="1007"/>
      <c r="F17" s="1007"/>
      <c r="G17" s="1007"/>
      <c r="H17" s="1007"/>
      <c r="I17" s="1007"/>
      <c r="J17" s="1007"/>
      <c r="K17" s="1007"/>
      <c r="L17" s="1008"/>
      <c r="O17" s="1029"/>
      <c r="P17" s="1006"/>
      <c r="Q17" s="1007"/>
      <c r="R17" s="1007"/>
      <c r="S17" s="1007"/>
      <c r="T17" s="1007"/>
      <c r="U17" s="1007"/>
      <c r="V17" s="1007"/>
      <c r="W17" s="1007"/>
      <c r="X17" s="1007"/>
      <c r="Y17" s="1008"/>
    </row>
    <row r="18" spans="2:25" ht="16.5" customHeight="1" x14ac:dyDescent="0.25">
      <c r="B18" s="1024" t="s">
        <v>281</v>
      </c>
      <c r="C18" s="994" t="s">
        <v>362</v>
      </c>
      <c r="D18" s="995"/>
      <c r="E18" s="919">
        <v>589480.42949128023</v>
      </c>
      <c r="F18" s="919"/>
      <c r="G18" s="33" t="s">
        <v>438</v>
      </c>
      <c r="H18" s="995" t="s">
        <v>149</v>
      </c>
      <c r="I18" s="995"/>
      <c r="J18" s="920">
        <v>-7.2015112797669811E-3</v>
      </c>
      <c r="K18" s="920"/>
      <c r="L18" s="34"/>
      <c r="O18" s="1027" t="s">
        <v>444</v>
      </c>
      <c r="P18" s="994" t="s">
        <v>362</v>
      </c>
      <c r="Q18" s="995"/>
      <c r="R18" s="919">
        <v>169421.38503915994</v>
      </c>
      <c r="S18" s="919"/>
      <c r="T18" s="33" t="s">
        <v>438</v>
      </c>
      <c r="U18" s="995" t="s">
        <v>149</v>
      </c>
      <c r="V18" s="995"/>
      <c r="W18" s="920">
        <v>-4.055548930680497E-3</v>
      </c>
      <c r="X18" s="920"/>
      <c r="Y18" s="34"/>
    </row>
    <row r="19" spans="2:25" ht="16.5" customHeight="1" x14ac:dyDescent="0.25">
      <c r="B19" s="1025"/>
      <c r="C19" s="996" t="s">
        <v>439</v>
      </c>
      <c r="D19" s="997"/>
      <c r="E19" s="635">
        <v>579593.0104657968</v>
      </c>
      <c r="F19" s="635"/>
      <c r="G19" s="32" t="s">
        <v>438</v>
      </c>
      <c r="H19" s="997" t="s">
        <v>149</v>
      </c>
      <c r="I19" s="997"/>
      <c r="J19" s="638">
        <v>-6.982898861504272E-3</v>
      </c>
      <c r="K19" s="638"/>
      <c r="L19" s="31"/>
      <c r="O19" s="1028"/>
      <c r="P19" s="996" t="s">
        <v>439</v>
      </c>
      <c r="Q19" s="997"/>
      <c r="R19" s="635">
        <v>167538.29563820449</v>
      </c>
      <c r="S19" s="635"/>
      <c r="T19" s="32" t="s">
        <v>438</v>
      </c>
      <c r="U19" s="997" t="s">
        <v>149</v>
      </c>
      <c r="V19" s="997"/>
      <c r="W19" s="638">
        <v>-3.5367535052411858E-3</v>
      </c>
      <c r="X19" s="638"/>
      <c r="Y19" s="31"/>
    </row>
    <row r="20" spans="2:25" ht="16.5" customHeight="1" x14ac:dyDescent="0.25">
      <c r="B20" s="1025"/>
      <c r="C20" s="996" t="s">
        <v>440</v>
      </c>
      <c r="D20" s="997"/>
      <c r="E20" s="635">
        <v>9887.4190254834393</v>
      </c>
      <c r="F20" s="635"/>
      <c r="G20" s="32" t="s">
        <v>438</v>
      </c>
      <c r="H20" s="997" t="s">
        <v>149</v>
      </c>
      <c r="I20" s="997"/>
      <c r="J20" s="638">
        <v>-1.9850350989962462E-2</v>
      </c>
      <c r="K20" s="638"/>
      <c r="L20" s="31"/>
      <c r="O20" s="1028"/>
      <c r="P20" s="996" t="s">
        <v>440</v>
      </c>
      <c r="Q20" s="997"/>
      <c r="R20" s="635">
        <v>1883.0894009554415</v>
      </c>
      <c r="S20" s="635"/>
      <c r="T20" s="32" t="s">
        <v>438</v>
      </c>
      <c r="U20" s="997" t="s">
        <v>149</v>
      </c>
      <c r="V20" s="997"/>
      <c r="W20" s="638">
        <v>-4.8146369156632396E-2</v>
      </c>
      <c r="X20" s="638"/>
      <c r="Y20" s="31"/>
    </row>
    <row r="21" spans="2:25" ht="16.5" customHeight="1" x14ac:dyDescent="0.25">
      <c r="B21" s="1025"/>
      <c r="C21" s="998" t="s">
        <v>789</v>
      </c>
      <c r="D21" s="999"/>
      <c r="E21" s="636">
        <v>3892905</v>
      </c>
      <c r="F21" s="636"/>
      <c r="G21" s="198" t="s">
        <v>438</v>
      </c>
      <c r="H21" s="999" t="s">
        <v>149</v>
      </c>
      <c r="I21" s="999"/>
      <c r="J21" s="637">
        <v>-0.13396005040195202</v>
      </c>
      <c r="K21" s="637"/>
      <c r="L21" s="199"/>
      <c r="O21" s="1028"/>
      <c r="P21" s="998" t="s">
        <v>789</v>
      </c>
      <c r="Q21" s="999"/>
      <c r="R21" s="636">
        <v>1200432</v>
      </c>
      <c r="S21" s="636"/>
      <c r="T21" s="198" t="s">
        <v>438</v>
      </c>
      <c r="U21" s="999" t="s">
        <v>149</v>
      </c>
      <c r="V21" s="999"/>
      <c r="W21" s="637">
        <v>2.1825140109908769E-2</v>
      </c>
      <c r="X21" s="637"/>
      <c r="Y21" s="199"/>
    </row>
    <row r="22" spans="2:25" ht="13.5" customHeight="1" x14ac:dyDescent="0.25">
      <c r="B22" s="1025"/>
      <c r="C22" s="1000" t="s">
        <v>830</v>
      </c>
      <c r="D22" s="1001"/>
      <c r="E22" s="1001"/>
      <c r="F22" s="1001"/>
      <c r="G22" s="1001"/>
      <c r="H22" s="1001"/>
      <c r="I22" s="1001"/>
      <c r="J22" s="1001"/>
      <c r="K22" s="1001"/>
      <c r="L22" s="1002"/>
      <c r="O22" s="1028"/>
      <c r="P22" s="1000" t="s">
        <v>834</v>
      </c>
      <c r="Q22" s="1001"/>
      <c r="R22" s="1001"/>
      <c r="S22" s="1001"/>
      <c r="T22" s="1001"/>
      <c r="U22" s="1001"/>
      <c r="V22" s="1001"/>
      <c r="W22" s="1001"/>
      <c r="X22" s="1001"/>
      <c r="Y22" s="1002"/>
    </row>
    <row r="23" spans="2:25" ht="13.5" customHeight="1" x14ac:dyDescent="0.25">
      <c r="B23" s="1025"/>
      <c r="C23" s="1003"/>
      <c r="D23" s="1004"/>
      <c r="E23" s="1004"/>
      <c r="F23" s="1004"/>
      <c r="G23" s="1004"/>
      <c r="H23" s="1004"/>
      <c r="I23" s="1004"/>
      <c r="J23" s="1004"/>
      <c r="K23" s="1004"/>
      <c r="L23" s="1005"/>
      <c r="O23" s="1028"/>
      <c r="P23" s="1003"/>
      <c r="Q23" s="1004"/>
      <c r="R23" s="1004"/>
      <c r="S23" s="1004"/>
      <c r="T23" s="1004"/>
      <c r="U23" s="1004"/>
      <c r="V23" s="1004"/>
      <c r="W23" s="1004"/>
      <c r="X23" s="1004"/>
      <c r="Y23" s="1005"/>
    </row>
    <row r="24" spans="2:25" ht="13.5" customHeight="1" x14ac:dyDescent="0.25">
      <c r="B24" s="1026"/>
      <c r="C24" s="1006"/>
      <c r="D24" s="1007"/>
      <c r="E24" s="1007"/>
      <c r="F24" s="1007"/>
      <c r="G24" s="1007"/>
      <c r="H24" s="1007"/>
      <c r="I24" s="1007"/>
      <c r="J24" s="1007"/>
      <c r="K24" s="1007"/>
      <c r="L24" s="1008"/>
      <c r="O24" s="1029"/>
      <c r="P24" s="1006"/>
      <c r="Q24" s="1007"/>
      <c r="R24" s="1007"/>
      <c r="S24" s="1007"/>
      <c r="T24" s="1007"/>
      <c r="U24" s="1007"/>
      <c r="V24" s="1007"/>
      <c r="W24" s="1007"/>
      <c r="X24" s="1007"/>
      <c r="Y24" s="1008"/>
    </row>
    <row r="25" spans="2:25" ht="16.5" customHeight="1" x14ac:dyDescent="0.25">
      <c r="B25" s="1024" t="s">
        <v>283</v>
      </c>
      <c r="C25" s="994" t="s">
        <v>362</v>
      </c>
      <c r="D25" s="995"/>
      <c r="E25" s="919">
        <v>244422.68855012802</v>
      </c>
      <c r="F25" s="919"/>
      <c r="G25" s="33" t="s">
        <v>438</v>
      </c>
      <c r="H25" s="995" t="s">
        <v>149</v>
      </c>
      <c r="I25" s="995"/>
      <c r="J25" s="920">
        <v>-5.1822724454451907E-2</v>
      </c>
      <c r="K25" s="920"/>
      <c r="L25" s="34"/>
      <c r="O25" s="1024" t="s">
        <v>296</v>
      </c>
      <c r="P25" s="994" t="s">
        <v>362</v>
      </c>
      <c r="Q25" s="995"/>
      <c r="R25" s="919">
        <v>100335.08926001529</v>
      </c>
      <c r="S25" s="919"/>
      <c r="T25" s="33" t="s">
        <v>438</v>
      </c>
      <c r="U25" s="995" t="s">
        <v>149</v>
      </c>
      <c r="V25" s="995"/>
      <c r="W25" s="920">
        <v>4.2326628712324954E-2</v>
      </c>
      <c r="X25" s="920"/>
      <c r="Y25" s="34"/>
    </row>
    <row r="26" spans="2:25" ht="16.5" customHeight="1" x14ac:dyDescent="0.25">
      <c r="B26" s="1025"/>
      <c r="C26" s="996" t="s">
        <v>439</v>
      </c>
      <c r="D26" s="997"/>
      <c r="E26" s="635">
        <v>232535.27478400979</v>
      </c>
      <c r="F26" s="635"/>
      <c r="G26" s="32" t="s">
        <v>438</v>
      </c>
      <c r="H26" s="997" t="s">
        <v>149</v>
      </c>
      <c r="I26" s="997"/>
      <c r="J26" s="638">
        <v>-4.7707201948620215E-2</v>
      </c>
      <c r="K26" s="638"/>
      <c r="L26" s="31"/>
      <c r="O26" s="1025"/>
      <c r="P26" s="996" t="s">
        <v>439</v>
      </c>
      <c r="Q26" s="997"/>
      <c r="R26" s="635">
        <v>98932.386898438068</v>
      </c>
      <c r="S26" s="635"/>
      <c r="T26" s="32" t="s">
        <v>438</v>
      </c>
      <c r="U26" s="997" t="s">
        <v>149</v>
      </c>
      <c r="V26" s="997"/>
      <c r="W26" s="638">
        <v>3.5373913772795751E-2</v>
      </c>
      <c r="X26" s="638"/>
      <c r="Y26" s="31"/>
    </row>
    <row r="27" spans="2:25" ht="16.5" customHeight="1" x14ac:dyDescent="0.25">
      <c r="B27" s="1025"/>
      <c r="C27" s="996" t="s">
        <v>440</v>
      </c>
      <c r="D27" s="997"/>
      <c r="E27" s="635">
        <v>11887.41376611825</v>
      </c>
      <c r="F27" s="635"/>
      <c r="G27" s="32" t="s">
        <v>438</v>
      </c>
      <c r="H27" s="997" t="s">
        <v>149</v>
      </c>
      <c r="I27" s="997"/>
      <c r="J27" s="638">
        <v>-0.1257322482457478</v>
      </c>
      <c r="K27" s="638"/>
      <c r="L27" s="31"/>
      <c r="O27" s="1025"/>
      <c r="P27" s="996" t="s">
        <v>440</v>
      </c>
      <c r="Q27" s="997"/>
      <c r="R27" s="635">
        <v>1402.7023615772328</v>
      </c>
      <c r="S27" s="635"/>
      <c r="T27" s="32" t="s">
        <v>438</v>
      </c>
      <c r="U27" s="997" t="s">
        <v>149</v>
      </c>
      <c r="V27" s="997"/>
      <c r="W27" s="638">
        <v>0.98017954847630562</v>
      </c>
      <c r="X27" s="638"/>
      <c r="Y27" s="31"/>
    </row>
    <row r="28" spans="2:25" ht="16.5" customHeight="1" x14ac:dyDescent="0.25">
      <c r="B28" s="1025"/>
      <c r="C28" s="998" t="s">
        <v>789</v>
      </c>
      <c r="D28" s="999"/>
      <c r="E28" s="636">
        <v>3938718</v>
      </c>
      <c r="F28" s="636"/>
      <c r="G28" s="198" t="s">
        <v>438</v>
      </c>
      <c r="H28" s="999" t="s">
        <v>149</v>
      </c>
      <c r="I28" s="999"/>
      <c r="J28" s="637">
        <v>-1.4739196125714171E-2</v>
      </c>
      <c r="K28" s="637"/>
      <c r="L28" s="199"/>
      <c r="O28" s="1025"/>
      <c r="P28" s="998" t="s">
        <v>789</v>
      </c>
      <c r="Q28" s="999"/>
      <c r="R28" s="636">
        <v>2688581.416666667</v>
      </c>
      <c r="S28" s="636"/>
      <c r="T28" s="198" t="s">
        <v>438</v>
      </c>
      <c r="U28" s="999" t="s">
        <v>149</v>
      </c>
      <c r="V28" s="999"/>
      <c r="W28" s="637">
        <v>3.3821895753440634E-2</v>
      </c>
      <c r="X28" s="637"/>
      <c r="Y28" s="199"/>
    </row>
    <row r="29" spans="2:25" ht="13.5" customHeight="1" x14ac:dyDescent="0.25">
      <c r="B29" s="1025"/>
      <c r="C29" s="1012" t="s">
        <v>836</v>
      </c>
      <c r="D29" s="1013"/>
      <c r="E29" s="1013"/>
      <c r="F29" s="1013"/>
      <c r="G29" s="1013"/>
      <c r="H29" s="1013"/>
      <c r="I29" s="1013"/>
      <c r="J29" s="1013"/>
      <c r="K29" s="1013"/>
      <c r="L29" s="1014"/>
      <c r="O29" s="1025"/>
      <c r="P29" s="1012" t="s">
        <v>848</v>
      </c>
      <c r="Q29" s="1013"/>
      <c r="R29" s="1013"/>
      <c r="S29" s="1013"/>
      <c r="T29" s="1013"/>
      <c r="U29" s="1013"/>
      <c r="V29" s="1013"/>
      <c r="W29" s="1013"/>
      <c r="X29" s="1013"/>
      <c r="Y29" s="1014"/>
    </row>
    <row r="30" spans="2:25" ht="13.5" customHeight="1" x14ac:dyDescent="0.25">
      <c r="B30" s="1025"/>
      <c r="C30" s="1015"/>
      <c r="D30" s="1016"/>
      <c r="E30" s="1016"/>
      <c r="F30" s="1016"/>
      <c r="G30" s="1016"/>
      <c r="H30" s="1016"/>
      <c r="I30" s="1016"/>
      <c r="J30" s="1016"/>
      <c r="K30" s="1016"/>
      <c r="L30" s="1017"/>
      <c r="O30" s="1025"/>
      <c r="P30" s="1015"/>
      <c r="Q30" s="1016"/>
      <c r="R30" s="1016"/>
      <c r="S30" s="1016"/>
      <c r="T30" s="1016"/>
      <c r="U30" s="1016"/>
      <c r="V30" s="1016"/>
      <c r="W30" s="1016"/>
      <c r="X30" s="1016"/>
      <c r="Y30" s="1017"/>
    </row>
    <row r="31" spans="2:25" ht="13.5" customHeight="1" x14ac:dyDescent="0.25">
      <c r="B31" s="1026"/>
      <c r="C31" s="1018"/>
      <c r="D31" s="1019"/>
      <c r="E31" s="1019"/>
      <c r="F31" s="1019"/>
      <c r="G31" s="1019"/>
      <c r="H31" s="1019"/>
      <c r="I31" s="1019"/>
      <c r="J31" s="1019"/>
      <c r="K31" s="1019"/>
      <c r="L31" s="1020"/>
      <c r="O31" s="1026"/>
      <c r="P31" s="1018"/>
      <c r="Q31" s="1019"/>
      <c r="R31" s="1019"/>
      <c r="S31" s="1019"/>
      <c r="T31" s="1019"/>
      <c r="U31" s="1019"/>
      <c r="V31" s="1019"/>
      <c r="W31" s="1019"/>
      <c r="X31" s="1019"/>
      <c r="Y31" s="1020"/>
    </row>
    <row r="32" spans="2:25" ht="16.5" customHeight="1" x14ac:dyDescent="0.25">
      <c r="B32" s="1027" t="s">
        <v>446</v>
      </c>
      <c r="C32" s="994" t="s">
        <v>362</v>
      </c>
      <c r="D32" s="995"/>
      <c r="E32" s="919">
        <v>459938.60907062149</v>
      </c>
      <c r="F32" s="919"/>
      <c r="G32" s="33" t="s">
        <v>438</v>
      </c>
      <c r="H32" s="995" t="s">
        <v>149</v>
      </c>
      <c r="I32" s="995"/>
      <c r="J32" s="920">
        <v>-8.1764470669688727E-2</v>
      </c>
      <c r="K32" s="920"/>
      <c r="L32" s="34"/>
      <c r="O32" s="1024" t="s">
        <v>299</v>
      </c>
      <c r="P32" s="994" t="s">
        <v>362</v>
      </c>
      <c r="Q32" s="995"/>
      <c r="R32" s="919">
        <v>84091.025721207625</v>
      </c>
      <c r="S32" s="919"/>
      <c r="T32" s="33" t="s">
        <v>438</v>
      </c>
      <c r="U32" s="995" t="s">
        <v>149</v>
      </c>
      <c r="V32" s="995"/>
      <c r="W32" s="920">
        <v>-5.8274466144782044E-2</v>
      </c>
      <c r="X32" s="920"/>
      <c r="Y32" s="34"/>
    </row>
    <row r="33" spans="2:25" ht="16.5" customHeight="1" x14ac:dyDescent="0.25">
      <c r="B33" s="1028"/>
      <c r="C33" s="996" t="s">
        <v>439</v>
      </c>
      <c r="D33" s="997"/>
      <c r="E33" s="635">
        <v>394840.91810925677</v>
      </c>
      <c r="F33" s="635"/>
      <c r="G33" s="32" t="s">
        <v>438</v>
      </c>
      <c r="H33" s="997" t="s">
        <v>149</v>
      </c>
      <c r="I33" s="997"/>
      <c r="J33" s="638">
        <v>-2.64776158206107E-2</v>
      </c>
      <c r="K33" s="638"/>
      <c r="L33" s="31"/>
      <c r="O33" s="1025"/>
      <c r="P33" s="996" t="s">
        <v>439</v>
      </c>
      <c r="Q33" s="997"/>
      <c r="R33" s="635">
        <v>82352.693000288724</v>
      </c>
      <c r="S33" s="635"/>
      <c r="T33" s="32" t="s">
        <v>438</v>
      </c>
      <c r="U33" s="997" t="s">
        <v>149</v>
      </c>
      <c r="V33" s="997"/>
      <c r="W33" s="638">
        <v>-3.1333174413042619E-2</v>
      </c>
      <c r="X33" s="638"/>
      <c r="Y33" s="31"/>
    </row>
    <row r="34" spans="2:25" ht="16.5" customHeight="1" x14ac:dyDescent="0.25">
      <c r="B34" s="1028"/>
      <c r="C34" s="996" t="s">
        <v>440</v>
      </c>
      <c r="D34" s="997"/>
      <c r="E34" s="635">
        <v>65097.690961364686</v>
      </c>
      <c r="F34" s="635"/>
      <c r="G34" s="32" t="s">
        <v>438</v>
      </c>
      <c r="H34" s="997" t="s">
        <v>149</v>
      </c>
      <c r="I34" s="997"/>
      <c r="J34" s="638">
        <v>-0.31702026522064886</v>
      </c>
      <c r="K34" s="638"/>
      <c r="L34" s="31"/>
      <c r="O34" s="1025"/>
      <c r="P34" s="996" t="s">
        <v>440</v>
      </c>
      <c r="Q34" s="997"/>
      <c r="R34" s="635">
        <v>1738.3327209188867</v>
      </c>
      <c r="S34" s="635"/>
      <c r="T34" s="32" t="s">
        <v>438</v>
      </c>
      <c r="U34" s="997" t="s">
        <v>149</v>
      </c>
      <c r="V34" s="997"/>
      <c r="W34" s="638">
        <v>-0.59366629397254989</v>
      </c>
      <c r="X34" s="638"/>
      <c r="Y34" s="31"/>
    </row>
    <row r="35" spans="2:25" ht="16.5" customHeight="1" x14ac:dyDescent="0.25">
      <c r="B35" s="1028"/>
      <c r="C35" s="998" t="s">
        <v>789</v>
      </c>
      <c r="D35" s="999"/>
      <c r="E35" s="636">
        <v>5971021</v>
      </c>
      <c r="F35" s="636"/>
      <c r="G35" s="198" t="s">
        <v>438</v>
      </c>
      <c r="H35" s="999" t="s">
        <v>149</v>
      </c>
      <c r="I35" s="999"/>
      <c r="J35" s="637">
        <v>6.3650276011911533E-2</v>
      </c>
      <c r="K35" s="637"/>
      <c r="L35" s="199"/>
      <c r="O35" s="1025"/>
      <c r="P35" s="998" t="s">
        <v>789</v>
      </c>
      <c r="Q35" s="999"/>
      <c r="R35" s="636">
        <v>1705086</v>
      </c>
      <c r="S35" s="636"/>
      <c r="T35" s="198" t="s">
        <v>438</v>
      </c>
      <c r="U35" s="999" t="s">
        <v>149</v>
      </c>
      <c r="V35" s="999"/>
      <c r="W35" s="637">
        <v>3.9025157156054258E-2</v>
      </c>
      <c r="X35" s="637"/>
      <c r="Y35" s="199"/>
    </row>
    <row r="36" spans="2:25" ht="13.5" customHeight="1" x14ac:dyDescent="0.25">
      <c r="B36" s="1028"/>
      <c r="C36" s="1012" t="s">
        <v>832</v>
      </c>
      <c r="D36" s="1013"/>
      <c r="E36" s="1013"/>
      <c r="F36" s="1013"/>
      <c r="G36" s="1013"/>
      <c r="H36" s="1013"/>
      <c r="I36" s="1013"/>
      <c r="J36" s="1013"/>
      <c r="K36" s="1013"/>
      <c r="L36" s="1014"/>
      <c r="O36" s="1025"/>
      <c r="P36" s="1000" t="s">
        <v>849</v>
      </c>
      <c r="Q36" s="1001"/>
      <c r="R36" s="1001"/>
      <c r="S36" s="1001"/>
      <c r="T36" s="1001"/>
      <c r="U36" s="1001"/>
      <c r="V36" s="1001"/>
      <c r="W36" s="1001"/>
      <c r="X36" s="1001"/>
      <c r="Y36" s="1002"/>
    </row>
    <row r="37" spans="2:25" ht="13.5" customHeight="1" x14ac:dyDescent="0.25">
      <c r="B37" s="1028"/>
      <c r="C37" s="1015"/>
      <c r="D37" s="1016"/>
      <c r="E37" s="1016"/>
      <c r="F37" s="1016"/>
      <c r="G37" s="1016"/>
      <c r="H37" s="1016"/>
      <c r="I37" s="1016"/>
      <c r="J37" s="1016"/>
      <c r="K37" s="1016"/>
      <c r="L37" s="1017"/>
      <c r="O37" s="1025"/>
      <c r="P37" s="1003"/>
      <c r="Q37" s="1004"/>
      <c r="R37" s="1004"/>
      <c r="S37" s="1004"/>
      <c r="T37" s="1004"/>
      <c r="U37" s="1004"/>
      <c r="V37" s="1004"/>
      <c r="W37" s="1004"/>
      <c r="X37" s="1004"/>
      <c r="Y37" s="1005"/>
    </row>
    <row r="38" spans="2:25" ht="13.5" customHeight="1" thickBot="1" x14ac:dyDescent="0.3">
      <c r="B38" s="1029"/>
      <c r="C38" s="1018"/>
      <c r="D38" s="1019"/>
      <c r="E38" s="1019"/>
      <c r="F38" s="1019"/>
      <c r="G38" s="1019"/>
      <c r="H38" s="1019"/>
      <c r="I38" s="1019"/>
      <c r="J38" s="1019"/>
      <c r="K38" s="1019"/>
      <c r="L38" s="1020"/>
      <c r="O38" s="1030"/>
      <c r="P38" s="1009"/>
      <c r="Q38" s="1010"/>
      <c r="R38" s="1010"/>
      <c r="S38" s="1010"/>
      <c r="T38" s="1010"/>
      <c r="U38" s="1010"/>
      <c r="V38" s="1010"/>
      <c r="W38" s="1010"/>
      <c r="X38" s="1010"/>
      <c r="Y38" s="1011"/>
    </row>
    <row r="39" spans="2:25" ht="16.5" customHeight="1" x14ac:dyDescent="0.25">
      <c r="B39" s="1024" t="s">
        <v>286</v>
      </c>
      <c r="C39" s="994" t="s">
        <v>362</v>
      </c>
      <c r="D39" s="995"/>
      <c r="E39" s="919">
        <v>672891.24506327114</v>
      </c>
      <c r="F39" s="919"/>
      <c r="G39" s="33" t="s">
        <v>438</v>
      </c>
      <c r="H39" s="995" t="s">
        <v>149</v>
      </c>
      <c r="I39" s="995"/>
      <c r="J39" s="920">
        <v>-5.6369593662230488E-2</v>
      </c>
      <c r="K39" s="920"/>
      <c r="L39" s="34"/>
    </row>
    <row r="40" spans="2:25" ht="16.5" customHeight="1" x14ac:dyDescent="0.25">
      <c r="B40" s="1025"/>
      <c r="C40" s="996" t="s">
        <v>439</v>
      </c>
      <c r="D40" s="997"/>
      <c r="E40" s="635">
        <v>637480.93648747355</v>
      </c>
      <c r="F40" s="635"/>
      <c r="G40" s="32" t="s">
        <v>438</v>
      </c>
      <c r="H40" s="997" t="s">
        <v>149</v>
      </c>
      <c r="I40" s="997"/>
      <c r="J40" s="638">
        <v>-4.5205011499953152E-2</v>
      </c>
      <c r="K40" s="638"/>
      <c r="L40" s="31"/>
      <c r="O40" s="4"/>
    </row>
    <row r="41" spans="2:25" ht="16.5" customHeight="1" x14ac:dyDescent="0.25">
      <c r="B41" s="1025"/>
      <c r="C41" s="996" t="s">
        <v>440</v>
      </c>
      <c r="D41" s="997"/>
      <c r="E41" s="635">
        <v>35410.308575797557</v>
      </c>
      <c r="F41" s="635"/>
      <c r="G41" s="32" t="s">
        <v>438</v>
      </c>
      <c r="H41" s="997" t="s">
        <v>149</v>
      </c>
      <c r="I41" s="997"/>
      <c r="J41" s="638">
        <v>-0.22046781843853835</v>
      </c>
      <c r="K41" s="638"/>
      <c r="L41" s="31"/>
      <c r="O41" s="4"/>
    </row>
    <row r="42" spans="2:25" ht="16.5" customHeight="1" x14ac:dyDescent="0.25">
      <c r="B42" s="1025"/>
      <c r="C42" s="998" t="s">
        <v>789</v>
      </c>
      <c r="D42" s="999"/>
      <c r="E42" s="636">
        <v>5655931</v>
      </c>
      <c r="F42" s="636"/>
      <c r="G42" s="198" t="s">
        <v>438</v>
      </c>
      <c r="H42" s="999" t="s">
        <v>149</v>
      </c>
      <c r="I42" s="999"/>
      <c r="J42" s="637">
        <v>-7.0966935480691773E-2</v>
      </c>
      <c r="K42" s="637"/>
      <c r="L42" s="199"/>
      <c r="O42" s="4"/>
    </row>
    <row r="43" spans="2:25" ht="13.5" customHeight="1" x14ac:dyDescent="0.25">
      <c r="B43" s="1025"/>
      <c r="C43" s="1012" t="s">
        <v>837</v>
      </c>
      <c r="D43" s="1013"/>
      <c r="E43" s="1013"/>
      <c r="F43" s="1013"/>
      <c r="G43" s="1013"/>
      <c r="H43" s="1013"/>
      <c r="I43" s="1013"/>
      <c r="J43" s="1013"/>
      <c r="K43" s="1013"/>
      <c r="L43" s="1014"/>
      <c r="O43" s="4"/>
    </row>
    <row r="44" spans="2:25" ht="13.5" customHeight="1" x14ac:dyDescent="0.25">
      <c r="B44" s="1025"/>
      <c r="C44" s="1015"/>
      <c r="D44" s="1016"/>
      <c r="E44" s="1016"/>
      <c r="F44" s="1016"/>
      <c r="G44" s="1016"/>
      <c r="H44" s="1016"/>
      <c r="I44" s="1016"/>
      <c r="J44" s="1016"/>
      <c r="K44" s="1016"/>
      <c r="L44" s="1017"/>
      <c r="O44" s="4"/>
    </row>
    <row r="45" spans="2:25" ht="13.5" customHeight="1" thickBot="1" x14ac:dyDescent="0.3">
      <c r="B45" s="1030"/>
      <c r="C45" s="1021"/>
      <c r="D45" s="1022"/>
      <c r="E45" s="1022"/>
      <c r="F45" s="1022"/>
      <c r="G45" s="1022"/>
      <c r="H45" s="1022"/>
      <c r="I45" s="1022"/>
      <c r="J45" s="1022"/>
      <c r="K45" s="1022"/>
      <c r="L45" s="1023"/>
      <c r="O45" s="4"/>
    </row>
    <row r="46" spans="2:25" x14ac:dyDescent="0.25">
      <c r="O46" s="4"/>
    </row>
    <row r="47" spans="2:25" x14ac:dyDescent="0.25">
      <c r="O47" s="5"/>
    </row>
    <row r="48" spans="2:25" x14ac:dyDescent="0.25">
      <c r="O48" s="5"/>
    </row>
  </sheetData>
  <mergeCells count="112">
    <mergeCell ref="P8:Y10"/>
    <mergeCell ref="O4:O10"/>
    <mergeCell ref="O11:O17"/>
    <mergeCell ref="O18:O24"/>
    <mergeCell ref="O25:O31"/>
    <mergeCell ref="O32:O38"/>
    <mergeCell ref="B39:B45"/>
    <mergeCell ref="B32:B38"/>
    <mergeCell ref="B25:B31"/>
    <mergeCell ref="B18:B24"/>
    <mergeCell ref="B11:B17"/>
    <mergeCell ref="B4:B10"/>
    <mergeCell ref="C8:L10"/>
    <mergeCell ref="C22:L24"/>
    <mergeCell ref="C36:L38"/>
    <mergeCell ref="P35:Q35"/>
    <mergeCell ref="U35:V35"/>
    <mergeCell ref="C42:D42"/>
    <mergeCell ref="H42:I42"/>
    <mergeCell ref="C11:D11"/>
    <mergeCell ref="C12:D12"/>
    <mergeCell ref="C15:L17"/>
    <mergeCell ref="C13:D13"/>
    <mergeCell ref="H11:I11"/>
    <mergeCell ref="C3:L3"/>
    <mergeCell ref="C6:D6"/>
    <mergeCell ref="C5:D5"/>
    <mergeCell ref="C4:D4"/>
    <mergeCell ref="C7:D7"/>
    <mergeCell ref="H7:I7"/>
    <mergeCell ref="H4:I4"/>
    <mergeCell ref="H5:I5"/>
    <mergeCell ref="H6:I6"/>
    <mergeCell ref="H12:I12"/>
    <mergeCell ref="H13:I13"/>
    <mergeCell ref="C14:D14"/>
    <mergeCell ref="H14:I14"/>
    <mergeCell ref="C19:D19"/>
    <mergeCell ref="C20:D20"/>
    <mergeCell ref="C18:D18"/>
    <mergeCell ref="H18:I18"/>
    <mergeCell ref="H19:I19"/>
    <mergeCell ref="H20:I20"/>
    <mergeCell ref="C21:D21"/>
    <mergeCell ref="H21:I21"/>
    <mergeCell ref="H25:I25"/>
    <mergeCell ref="H26:I26"/>
    <mergeCell ref="C27:D27"/>
    <mergeCell ref="C32:D32"/>
    <mergeCell ref="C25:D25"/>
    <mergeCell ref="C29:L31"/>
    <mergeCell ref="C33:D33"/>
    <mergeCell ref="C26:D26"/>
    <mergeCell ref="C34:D34"/>
    <mergeCell ref="H27:I27"/>
    <mergeCell ref="C28:D28"/>
    <mergeCell ref="H28:I28"/>
    <mergeCell ref="C35:D35"/>
    <mergeCell ref="C39:D39"/>
    <mergeCell ref="C40:D40"/>
    <mergeCell ref="C43:L45"/>
    <mergeCell ref="C41:D41"/>
    <mergeCell ref="H32:I32"/>
    <mergeCell ref="H33:I33"/>
    <mergeCell ref="H34:I34"/>
    <mergeCell ref="H39:I39"/>
    <mergeCell ref="H40:I40"/>
    <mergeCell ref="H41:I41"/>
    <mergeCell ref="H35:I35"/>
    <mergeCell ref="P32:Q32"/>
    <mergeCell ref="P36:Y38"/>
    <mergeCell ref="P33:Q33"/>
    <mergeCell ref="P34:Q34"/>
    <mergeCell ref="U32:V32"/>
    <mergeCell ref="U33:V33"/>
    <mergeCell ref="U34:V34"/>
    <mergeCell ref="P25:Q25"/>
    <mergeCell ref="P26:Q26"/>
    <mergeCell ref="P27:Q27"/>
    <mergeCell ref="P29:Y31"/>
    <mergeCell ref="U25:V25"/>
    <mergeCell ref="U26:V26"/>
    <mergeCell ref="U27:V27"/>
    <mergeCell ref="P28:Q28"/>
    <mergeCell ref="U28:V28"/>
    <mergeCell ref="P18:Q18"/>
    <mergeCell ref="P22:Y24"/>
    <mergeCell ref="P19:Q19"/>
    <mergeCell ref="P20:Q20"/>
    <mergeCell ref="U18:V18"/>
    <mergeCell ref="U19:V19"/>
    <mergeCell ref="U20:V20"/>
    <mergeCell ref="P21:Q21"/>
    <mergeCell ref="U21:V21"/>
    <mergeCell ref="P11:Q11"/>
    <mergeCell ref="P12:Q12"/>
    <mergeCell ref="P15:Y17"/>
    <mergeCell ref="P13:Q13"/>
    <mergeCell ref="U11:V11"/>
    <mergeCell ref="U12:V12"/>
    <mergeCell ref="U13:V13"/>
    <mergeCell ref="P14:Q14"/>
    <mergeCell ref="U14:V14"/>
    <mergeCell ref="P3:Y3"/>
    <mergeCell ref="P4:Q4"/>
    <mergeCell ref="P5:Q5"/>
    <mergeCell ref="P6:Q6"/>
    <mergeCell ref="U4:V4"/>
    <mergeCell ref="U5:V5"/>
    <mergeCell ref="U6:V6"/>
    <mergeCell ref="P7:Q7"/>
    <mergeCell ref="U7:V7"/>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415B0-F2AA-4038-B289-6D8F248C09E0}">
  <sheetPr codeName="Sheet26">
    <tabColor theme="7"/>
  </sheetPr>
  <dimension ref="A1:T52"/>
  <sheetViews>
    <sheetView showGridLines="0" view="pageBreakPreview" topLeftCell="A10" zoomScale="85" zoomScaleNormal="70" zoomScaleSheetLayoutView="85" workbookViewId="0">
      <selection activeCell="K49" sqref="K49"/>
    </sheetView>
  </sheetViews>
  <sheetFormatPr defaultColWidth="9" defaultRowHeight="14.25" x14ac:dyDescent="0.25"/>
  <cols>
    <col min="1" max="1" width="3.125" style="2" customWidth="1"/>
    <col min="2" max="2" width="11.125" style="1" customWidth="1"/>
    <col min="3" max="3" width="10.375" style="1" customWidth="1"/>
    <col min="4" max="15" width="9" style="1"/>
    <col min="16" max="16" width="9.875" style="1" customWidth="1"/>
    <col min="17" max="17" width="11.625" style="1" bestFit="1" customWidth="1"/>
    <col min="18" max="18" width="3.125" style="1" customWidth="1"/>
    <col min="19" max="16384" width="9" style="1"/>
  </cols>
  <sheetData>
    <row r="1" spans="1:20" ht="14.25" customHeight="1" x14ac:dyDescent="0.25">
      <c r="A1" s="8" t="s">
        <v>171</v>
      </c>
    </row>
    <row r="2" spans="1:20" ht="14.25" customHeight="1" x14ac:dyDescent="0.25">
      <c r="T2" s="1" t="s">
        <v>352</v>
      </c>
    </row>
    <row r="3" spans="1:20" ht="14.25" customHeight="1" x14ac:dyDescent="0.25">
      <c r="A3" s="2" t="s">
        <v>183</v>
      </c>
      <c r="T3" s="1" t="s">
        <v>426</v>
      </c>
    </row>
    <row r="4" spans="1:20" ht="17.100000000000001" customHeight="1" x14ac:dyDescent="0.25"/>
    <row r="5" spans="1:20" ht="17.100000000000001" customHeight="1" x14ac:dyDescent="0.25">
      <c r="B5" s="1" t="s">
        <v>184</v>
      </c>
    </row>
    <row r="6" spans="1:20" ht="17.100000000000001" customHeight="1" thickBot="1" x14ac:dyDescent="0.3">
      <c r="P6" s="65" t="s">
        <v>456</v>
      </c>
    </row>
    <row r="7" spans="1:20" ht="14.25" customHeight="1" x14ac:dyDescent="0.25">
      <c r="B7" s="70" t="s">
        <v>436</v>
      </c>
      <c r="C7" s="71" t="s">
        <v>458</v>
      </c>
      <c r="D7" s="72" t="s">
        <v>460</v>
      </c>
      <c r="E7" s="73" t="s">
        <v>462</v>
      </c>
      <c r="F7" s="73" t="s">
        <v>464</v>
      </c>
      <c r="G7" s="73" t="s">
        <v>466</v>
      </c>
      <c r="H7" s="73" t="s">
        <v>468</v>
      </c>
      <c r="I7" s="76" t="s">
        <v>470</v>
      </c>
      <c r="J7" s="77" t="s">
        <v>472</v>
      </c>
      <c r="K7" s="73" t="s">
        <v>474</v>
      </c>
      <c r="L7" s="73" t="s">
        <v>476</v>
      </c>
      <c r="M7" s="73" t="s">
        <v>478</v>
      </c>
      <c r="N7" s="73" t="s">
        <v>480</v>
      </c>
      <c r="O7" s="74" t="s">
        <v>482</v>
      </c>
      <c r="P7" s="72" t="s">
        <v>483</v>
      </c>
      <c r="Q7" s="76" t="s">
        <v>149</v>
      </c>
    </row>
    <row r="8" spans="1:20" ht="14.25" customHeight="1" x14ac:dyDescent="0.25">
      <c r="B8" s="1024" t="s">
        <v>278</v>
      </c>
      <c r="C8" s="10" t="s">
        <v>484</v>
      </c>
      <c r="D8" s="269">
        <v>188479.0313319737</v>
      </c>
      <c r="E8" s="270">
        <v>188196.48129967751</v>
      </c>
      <c r="F8" s="270">
        <v>227322.63807377804</v>
      </c>
      <c r="G8" s="270">
        <v>219416.04211238341</v>
      </c>
      <c r="H8" s="270">
        <v>230124.40564043191</v>
      </c>
      <c r="I8" s="271">
        <v>199373.85760446306</v>
      </c>
      <c r="J8" s="272">
        <v>221046.49036125446</v>
      </c>
      <c r="K8" s="270">
        <v>268455.71598649293</v>
      </c>
      <c r="L8" s="270">
        <v>217268.70747334239</v>
      </c>
      <c r="M8" s="270">
        <v>216310.26848560473</v>
      </c>
      <c r="N8" s="270">
        <v>236963.62111671711</v>
      </c>
      <c r="O8" s="273">
        <v>212536.64859810105</v>
      </c>
      <c r="P8" s="269">
        <v>2625493.9080842203</v>
      </c>
      <c r="Q8" s="274">
        <v>-3.3494847040393738E-2</v>
      </c>
    </row>
    <row r="9" spans="1:20" ht="14.25" customHeight="1" x14ac:dyDescent="0.25">
      <c r="B9" s="1025"/>
      <c r="C9" s="308" t="s">
        <v>485</v>
      </c>
      <c r="D9" s="275">
        <v>27723.707800325479</v>
      </c>
      <c r="E9" s="276">
        <v>27911.904826771024</v>
      </c>
      <c r="F9" s="276">
        <v>33405.655573695694</v>
      </c>
      <c r="G9" s="276">
        <v>31475.073885407943</v>
      </c>
      <c r="H9" s="276">
        <v>26690.160914515152</v>
      </c>
      <c r="I9" s="277">
        <v>27239.986120772774</v>
      </c>
      <c r="J9" s="278">
        <v>30835.568028140045</v>
      </c>
      <c r="K9" s="276">
        <v>25839.72493700312</v>
      </c>
      <c r="L9" s="276">
        <v>23429.864383268072</v>
      </c>
      <c r="M9" s="276">
        <v>41407.090142921144</v>
      </c>
      <c r="N9" s="276">
        <v>30001.279733700681</v>
      </c>
      <c r="O9" s="279">
        <v>37591.129802629366</v>
      </c>
      <c r="P9" s="275">
        <v>363551.1461491505</v>
      </c>
      <c r="Q9" s="280">
        <v>1.0195156383344006E-2</v>
      </c>
    </row>
    <row r="10" spans="1:20" ht="14.25" customHeight="1" x14ac:dyDescent="0.25">
      <c r="B10" s="1026"/>
      <c r="C10" s="309" t="s">
        <v>483</v>
      </c>
      <c r="D10" s="281">
        <v>216202.73913229918</v>
      </c>
      <c r="E10" s="282">
        <v>216108.38612644855</v>
      </c>
      <c r="F10" s="282">
        <v>260728.29364747374</v>
      </c>
      <c r="G10" s="282">
        <v>250891.11599779135</v>
      </c>
      <c r="H10" s="282">
        <v>256814.56655494706</v>
      </c>
      <c r="I10" s="283">
        <v>226613.84372523584</v>
      </c>
      <c r="J10" s="284">
        <v>251882.05838939451</v>
      </c>
      <c r="K10" s="282">
        <v>294295.44092349603</v>
      </c>
      <c r="L10" s="282">
        <v>240698.57185661048</v>
      </c>
      <c r="M10" s="282">
        <v>257717.35862852586</v>
      </c>
      <c r="N10" s="282">
        <v>266964.90085041779</v>
      </c>
      <c r="O10" s="285">
        <v>250127.7784007304</v>
      </c>
      <c r="P10" s="286">
        <v>2989045.0542333703</v>
      </c>
      <c r="Q10" s="287">
        <v>-2.8383855232579802E-2</v>
      </c>
    </row>
    <row r="11" spans="1:20" ht="14.25" customHeight="1" x14ac:dyDescent="0.25">
      <c r="B11" s="1024" t="s">
        <v>279</v>
      </c>
      <c r="C11" s="10" t="s">
        <v>484</v>
      </c>
      <c r="D11" s="269">
        <v>84721.05870667538</v>
      </c>
      <c r="E11" s="270">
        <v>68763.213246583866</v>
      </c>
      <c r="F11" s="270">
        <v>98594.057638597733</v>
      </c>
      <c r="G11" s="270">
        <v>111543.19408089755</v>
      </c>
      <c r="H11" s="270">
        <v>122952.87924299146</v>
      </c>
      <c r="I11" s="271">
        <v>67900.760016786662</v>
      </c>
      <c r="J11" s="272">
        <v>75238.37283579717</v>
      </c>
      <c r="K11" s="270">
        <v>157527.52159941403</v>
      </c>
      <c r="L11" s="270">
        <v>96185.416956569665</v>
      </c>
      <c r="M11" s="270">
        <v>116639.60539074011</v>
      </c>
      <c r="N11" s="270">
        <v>127747.76760726163</v>
      </c>
      <c r="O11" s="273">
        <v>84924.817210005043</v>
      </c>
      <c r="P11" s="269">
        <v>1212738.6645323203</v>
      </c>
      <c r="Q11" s="274">
        <v>-0.1290047732937889</v>
      </c>
    </row>
    <row r="12" spans="1:20" ht="14.25" customHeight="1" x14ac:dyDescent="0.25">
      <c r="B12" s="1025"/>
      <c r="C12" s="308" t="s">
        <v>485</v>
      </c>
      <c r="D12" s="275">
        <v>30957.73982828447</v>
      </c>
      <c r="E12" s="276">
        <v>37697.924975533315</v>
      </c>
      <c r="F12" s="276">
        <v>44033.302100955996</v>
      </c>
      <c r="G12" s="276">
        <v>38487.23930095588</v>
      </c>
      <c r="H12" s="276">
        <v>37308.166918786199</v>
      </c>
      <c r="I12" s="277">
        <v>34935.354315400145</v>
      </c>
      <c r="J12" s="278">
        <v>32656.227967598159</v>
      </c>
      <c r="K12" s="276">
        <v>30711.303667918655</v>
      </c>
      <c r="L12" s="276">
        <v>25876.067392979963</v>
      </c>
      <c r="M12" s="276">
        <v>37276.661777049347</v>
      </c>
      <c r="N12" s="276">
        <v>41449.038179437601</v>
      </c>
      <c r="O12" s="279">
        <v>25031.384894089704</v>
      </c>
      <c r="P12" s="275">
        <v>416420.41131898953</v>
      </c>
      <c r="Q12" s="280">
        <v>-8.8479741109731669E-2</v>
      </c>
    </row>
    <row r="13" spans="1:20" ht="14.25" customHeight="1" x14ac:dyDescent="0.25">
      <c r="B13" s="1026"/>
      <c r="C13" s="309" t="s">
        <v>483</v>
      </c>
      <c r="D13" s="281">
        <v>115678.79853495985</v>
      </c>
      <c r="E13" s="282">
        <v>106461.13822211718</v>
      </c>
      <c r="F13" s="282">
        <v>142627.35973955374</v>
      </c>
      <c r="G13" s="282">
        <v>150030.43338185342</v>
      </c>
      <c r="H13" s="282">
        <v>160261.04616177766</v>
      </c>
      <c r="I13" s="283">
        <v>102836.1143321868</v>
      </c>
      <c r="J13" s="284">
        <v>107894.60080339533</v>
      </c>
      <c r="K13" s="282">
        <v>188238.82526733269</v>
      </c>
      <c r="L13" s="282">
        <v>122061.48434954963</v>
      </c>
      <c r="M13" s="282">
        <v>153916.26716778945</v>
      </c>
      <c r="N13" s="282">
        <v>169196.80578669923</v>
      </c>
      <c r="O13" s="285">
        <v>109956.20210409474</v>
      </c>
      <c r="P13" s="286">
        <v>1629159.0758513096</v>
      </c>
      <c r="Q13" s="287">
        <v>-0.11899314621343693</v>
      </c>
    </row>
    <row r="14" spans="1:20" ht="14.25" customHeight="1" x14ac:dyDescent="0.25">
      <c r="B14" s="1024" t="s">
        <v>281</v>
      </c>
      <c r="C14" s="10" t="s">
        <v>484</v>
      </c>
      <c r="D14" s="269">
        <v>32991.364499274394</v>
      </c>
      <c r="E14" s="270">
        <v>33992.182207412123</v>
      </c>
      <c r="F14" s="270">
        <v>53278.131558283305</v>
      </c>
      <c r="G14" s="270">
        <v>53073.606443766126</v>
      </c>
      <c r="H14" s="270">
        <v>59046.272238640064</v>
      </c>
      <c r="I14" s="271">
        <v>36819.145738191175</v>
      </c>
      <c r="J14" s="272">
        <v>48646.343925514877</v>
      </c>
      <c r="K14" s="270">
        <v>73343.299843156434</v>
      </c>
      <c r="L14" s="270">
        <v>40230.051648701643</v>
      </c>
      <c r="M14" s="270">
        <v>48782.370391251345</v>
      </c>
      <c r="N14" s="270">
        <v>58089.843210383122</v>
      </c>
      <c r="O14" s="273">
        <v>41300.39876122219</v>
      </c>
      <c r="P14" s="269">
        <v>579593.0104657968</v>
      </c>
      <c r="Q14" s="274">
        <v>-6.9838530798244092E-3</v>
      </c>
    </row>
    <row r="15" spans="1:20" ht="14.25" customHeight="1" x14ac:dyDescent="0.25">
      <c r="B15" s="1025"/>
      <c r="C15" s="308" t="s">
        <v>485</v>
      </c>
      <c r="D15" s="275">
        <v>384.52974903357142</v>
      </c>
      <c r="E15" s="276">
        <v>791.98387752699705</v>
      </c>
      <c r="F15" s="276">
        <v>964.01353087385883</v>
      </c>
      <c r="G15" s="276">
        <v>1015.0674105066719</v>
      </c>
      <c r="H15" s="276">
        <v>488.76089607712947</v>
      </c>
      <c r="I15" s="277">
        <v>519.97439749304772</v>
      </c>
      <c r="J15" s="278">
        <v>834.09286670053041</v>
      </c>
      <c r="K15" s="276">
        <v>838.33239043162689</v>
      </c>
      <c r="L15" s="276">
        <v>680.38963263914479</v>
      </c>
      <c r="M15" s="276">
        <v>781.80600223195643</v>
      </c>
      <c r="N15" s="276">
        <v>1718.1045654859104</v>
      </c>
      <c r="O15" s="279">
        <v>870.36370648299453</v>
      </c>
      <c r="P15" s="275">
        <v>9887.4190254834393</v>
      </c>
      <c r="Q15" s="280">
        <v>-1.978645749918595E-2</v>
      </c>
    </row>
    <row r="16" spans="1:20" ht="14.25" customHeight="1" x14ac:dyDescent="0.25">
      <c r="B16" s="1026"/>
      <c r="C16" s="309" t="s">
        <v>483</v>
      </c>
      <c r="D16" s="281">
        <v>33375.894248307966</v>
      </c>
      <c r="E16" s="282">
        <v>34784.166084939119</v>
      </c>
      <c r="F16" s="282">
        <v>54242.145089157166</v>
      </c>
      <c r="G16" s="282">
        <v>54088.673854272798</v>
      </c>
      <c r="H16" s="282">
        <v>59535.033134717196</v>
      </c>
      <c r="I16" s="283">
        <v>37339.120135684221</v>
      </c>
      <c r="J16" s="284">
        <v>49480.436792215405</v>
      </c>
      <c r="K16" s="282">
        <v>74181.632233588054</v>
      </c>
      <c r="L16" s="282">
        <v>40910.441281340791</v>
      </c>
      <c r="M16" s="282">
        <v>49564.1763934833</v>
      </c>
      <c r="N16" s="282">
        <v>59807.947775869034</v>
      </c>
      <c r="O16" s="285">
        <v>42170.762467705186</v>
      </c>
      <c r="P16" s="286">
        <v>589480.42949128023</v>
      </c>
      <c r="Q16" s="287">
        <v>-7.2013637636985095E-3</v>
      </c>
    </row>
    <row r="17" spans="2:17" ht="14.25" customHeight="1" x14ac:dyDescent="0.25">
      <c r="B17" s="1024" t="s">
        <v>283</v>
      </c>
      <c r="C17" s="10" t="s">
        <v>484</v>
      </c>
      <c r="D17" s="269">
        <v>17568.66595319704</v>
      </c>
      <c r="E17" s="270">
        <v>15684.931496352468</v>
      </c>
      <c r="F17" s="270">
        <v>19147.056719757067</v>
      </c>
      <c r="G17" s="270">
        <v>18099.341299484997</v>
      </c>
      <c r="H17" s="270">
        <v>21012.013752614737</v>
      </c>
      <c r="I17" s="271">
        <v>17285.210026114259</v>
      </c>
      <c r="J17" s="272">
        <v>19608.66336294129</v>
      </c>
      <c r="K17" s="270">
        <v>28232.651379448398</v>
      </c>
      <c r="L17" s="270">
        <v>18093.802147910199</v>
      </c>
      <c r="M17" s="270">
        <v>16913.499265679653</v>
      </c>
      <c r="N17" s="270">
        <v>20040.134948917083</v>
      </c>
      <c r="O17" s="273">
        <v>20849.304431592605</v>
      </c>
      <c r="P17" s="269">
        <v>232535.27478400979</v>
      </c>
      <c r="Q17" s="274">
        <v>-4.7707239712692084E-2</v>
      </c>
    </row>
    <row r="18" spans="2:17" ht="14.25" customHeight="1" x14ac:dyDescent="0.25">
      <c r="B18" s="1025"/>
      <c r="C18" s="308" t="s">
        <v>485</v>
      </c>
      <c r="D18" s="275">
        <v>1113.440897018103</v>
      </c>
      <c r="E18" s="276">
        <v>639.59842626267539</v>
      </c>
      <c r="F18" s="276">
        <v>1000.6554104875134</v>
      </c>
      <c r="G18" s="276">
        <v>1770.8378426349213</v>
      </c>
      <c r="H18" s="276">
        <v>1142.7451573143026</v>
      </c>
      <c r="I18" s="277">
        <v>830.16793482117112</v>
      </c>
      <c r="J18" s="278">
        <v>478.86385702406005</v>
      </c>
      <c r="K18" s="276">
        <v>790.0019338510474</v>
      </c>
      <c r="L18" s="276">
        <v>552.49258750998399</v>
      </c>
      <c r="M18" s="276">
        <v>1330.6055148535831</v>
      </c>
      <c r="N18" s="276">
        <v>740.7220079679787</v>
      </c>
      <c r="O18" s="279">
        <v>1497.2821963729102</v>
      </c>
      <c r="P18" s="275">
        <v>11887.41376611825</v>
      </c>
      <c r="Q18" s="280">
        <v>-0.12567912869162268</v>
      </c>
    </row>
    <row r="19" spans="2:17" ht="14.25" customHeight="1" x14ac:dyDescent="0.25">
      <c r="B19" s="1026"/>
      <c r="C19" s="309" t="s">
        <v>483</v>
      </c>
      <c r="D19" s="281">
        <v>18682.106850215143</v>
      </c>
      <c r="E19" s="282">
        <v>16324.529922615144</v>
      </c>
      <c r="F19" s="282">
        <v>20147.712130244581</v>
      </c>
      <c r="G19" s="282">
        <v>19870.17914211992</v>
      </c>
      <c r="H19" s="282">
        <v>22154.758909929042</v>
      </c>
      <c r="I19" s="283">
        <v>18115.377960935431</v>
      </c>
      <c r="J19" s="284">
        <v>20087.527219965348</v>
      </c>
      <c r="K19" s="282">
        <v>29022.653313299445</v>
      </c>
      <c r="L19" s="282">
        <v>18646.294735420182</v>
      </c>
      <c r="M19" s="282">
        <v>18244.104780533235</v>
      </c>
      <c r="N19" s="282">
        <v>20780.856956885062</v>
      </c>
      <c r="O19" s="285">
        <v>22346.586627965517</v>
      </c>
      <c r="P19" s="286">
        <v>244422.68855012802</v>
      </c>
      <c r="Q19" s="287">
        <v>-5.1819958373479524E-2</v>
      </c>
    </row>
    <row r="20" spans="2:17" ht="14.25" customHeight="1" x14ac:dyDescent="0.25">
      <c r="B20" s="1027" t="s">
        <v>446</v>
      </c>
      <c r="C20" s="10" t="s">
        <v>484</v>
      </c>
      <c r="D20" s="269">
        <v>29213.104687493149</v>
      </c>
      <c r="E20" s="270">
        <v>24212.087901108705</v>
      </c>
      <c r="F20" s="270">
        <v>32441.904995648376</v>
      </c>
      <c r="G20" s="270">
        <v>34727.572786689081</v>
      </c>
      <c r="H20" s="270">
        <v>35739.547682462944</v>
      </c>
      <c r="I20" s="271">
        <v>25968.138744027648</v>
      </c>
      <c r="J20" s="272">
        <v>32356.478963666163</v>
      </c>
      <c r="K20" s="270">
        <v>43732.487098038691</v>
      </c>
      <c r="L20" s="270">
        <v>29201.837696758645</v>
      </c>
      <c r="M20" s="270">
        <v>37984.9747530268</v>
      </c>
      <c r="N20" s="270">
        <v>35667.34512309196</v>
      </c>
      <c r="O20" s="273">
        <v>33595.43767724467</v>
      </c>
      <c r="P20" s="269">
        <v>394840.91810925677</v>
      </c>
      <c r="Q20" s="274">
        <v>-2.6478153454524311E-2</v>
      </c>
    </row>
    <row r="21" spans="2:17" ht="14.25" customHeight="1" x14ac:dyDescent="0.25">
      <c r="B21" s="1025"/>
      <c r="C21" s="308" t="s">
        <v>485</v>
      </c>
      <c r="D21" s="275">
        <v>5351.1917160929434</v>
      </c>
      <c r="E21" s="276">
        <v>6617.2852240171742</v>
      </c>
      <c r="F21" s="276">
        <v>6967.865685581487</v>
      </c>
      <c r="G21" s="276">
        <v>7256.8470348383753</v>
      </c>
      <c r="H21" s="276">
        <v>5739.0040500791547</v>
      </c>
      <c r="I21" s="277">
        <v>6507.5000025638547</v>
      </c>
      <c r="J21" s="278">
        <v>5923.4822831860192</v>
      </c>
      <c r="K21" s="276">
        <v>5344.4182409614959</v>
      </c>
      <c r="L21" s="276">
        <v>3036.5073038973742</v>
      </c>
      <c r="M21" s="276">
        <v>4282.5119914333545</v>
      </c>
      <c r="N21" s="276">
        <v>4018.7975293923364</v>
      </c>
      <c r="O21" s="279">
        <v>4052.2798993211104</v>
      </c>
      <c r="P21" s="275">
        <v>65097.690961364686</v>
      </c>
      <c r="Q21" s="280">
        <v>-0.31702229755725708</v>
      </c>
    </row>
    <row r="22" spans="2:17" ht="14.25" customHeight="1" x14ac:dyDescent="0.25">
      <c r="B22" s="1026"/>
      <c r="C22" s="309" t="s">
        <v>483</v>
      </c>
      <c r="D22" s="281">
        <v>34564.296403586093</v>
      </c>
      <c r="E22" s="282">
        <v>30829.37312512588</v>
      </c>
      <c r="F22" s="282">
        <v>39409.770681229864</v>
      </c>
      <c r="G22" s="282">
        <v>41984.419821527459</v>
      </c>
      <c r="H22" s="282">
        <v>41478.551732542095</v>
      </c>
      <c r="I22" s="283">
        <v>32475.638746591503</v>
      </c>
      <c r="J22" s="284">
        <v>38279.961246852181</v>
      </c>
      <c r="K22" s="282">
        <v>49076.905339000186</v>
      </c>
      <c r="L22" s="282">
        <v>32238.34500065602</v>
      </c>
      <c r="M22" s="282">
        <v>42267.486744460155</v>
      </c>
      <c r="N22" s="282">
        <v>39686.142652484297</v>
      </c>
      <c r="O22" s="285">
        <v>37647.717576565781</v>
      </c>
      <c r="P22" s="286">
        <v>459938.60907062149</v>
      </c>
      <c r="Q22" s="287">
        <v>-8.1765292727975392E-2</v>
      </c>
    </row>
    <row r="23" spans="2:17" ht="14.25" customHeight="1" x14ac:dyDescent="0.25">
      <c r="B23" s="1024" t="s">
        <v>286</v>
      </c>
      <c r="C23" s="10" t="s">
        <v>484</v>
      </c>
      <c r="D23" s="269">
        <v>46674.567496997217</v>
      </c>
      <c r="E23" s="270">
        <v>46211.605253947855</v>
      </c>
      <c r="F23" s="270">
        <v>54530.762370391465</v>
      </c>
      <c r="G23" s="270">
        <v>53125.566380387027</v>
      </c>
      <c r="H23" s="270">
        <v>56861.95569987387</v>
      </c>
      <c r="I23" s="271">
        <v>45185.720047173018</v>
      </c>
      <c r="J23" s="272">
        <v>51059.992082601282</v>
      </c>
      <c r="K23" s="270">
        <v>66450.112128287932</v>
      </c>
      <c r="L23" s="270">
        <v>49620.358422091493</v>
      </c>
      <c r="M23" s="270">
        <v>53328.996450912637</v>
      </c>
      <c r="N23" s="270">
        <v>57853.666000150697</v>
      </c>
      <c r="O23" s="273">
        <v>56577.634154659114</v>
      </c>
      <c r="P23" s="269">
        <v>637480.93648747355</v>
      </c>
      <c r="Q23" s="274">
        <v>-4.5205696279322916E-2</v>
      </c>
    </row>
    <row r="24" spans="2:17" ht="14.25" customHeight="1" x14ac:dyDescent="0.25">
      <c r="B24" s="1025"/>
      <c r="C24" s="308" t="s">
        <v>485</v>
      </c>
      <c r="D24" s="275">
        <v>4287.8352564080724</v>
      </c>
      <c r="E24" s="276">
        <v>2166.3319824292957</v>
      </c>
      <c r="F24" s="276">
        <v>2624.1993354876836</v>
      </c>
      <c r="G24" s="276">
        <v>5252.8092525467955</v>
      </c>
      <c r="H24" s="276">
        <v>3428.6709031311784</v>
      </c>
      <c r="I24" s="277">
        <v>2297.7774010818821</v>
      </c>
      <c r="J24" s="278">
        <v>2962.5095821565992</v>
      </c>
      <c r="K24" s="276">
        <v>3133.4952476208005</v>
      </c>
      <c r="L24" s="276">
        <v>1796.2400895420747</v>
      </c>
      <c r="M24" s="276">
        <v>3018.1238977565058</v>
      </c>
      <c r="N24" s="276">
        <v>2052.2002380113327</v>
      </c>
      <c r="O24" s="279">
        <v>2390.1153896253395</v>
      </c>
      <c r="P24" s="275">
        <v>35410.308575797557</v>
      </c>
      <c r="Q24" s="280">
        <v>-0.22046444431106205</v>
      </c>
    </row>
    <row r="25" spans="2:17" ht="14.25" customHeight="1" x14ac:dyDescent="0.25">
      <c r="B25" s="1026"/>
      <c r="C25" s="309" t="s">
        <v>483</v>
      </c>
      <c r="D25" s="281">
        <v>50962.402753405288</v>
      </c>
      <c r="E25" s="282">
        <v>48377.937236377154</v>
      </c>
      <c r="F25" s="282">
        <v>57154.961705879148</v>
      </c>
      <c r="G25" s="282">
        <v>58378.375632933821</v>
      </c>
      <c r="H25" s="282">
        <v>60290.626603005046</v>
      </c>
      <c r="I25" s="283">
        <v>47483.497448254901</v>
      </c>
      <c r="J25" s="284">
        <v>54022.501664757881</v>
      </c>
      <c r="K25" s="282">
        <v>69583.60737590873</v>
      </c>
      <c r="L25" s="282">
        <v>51416.598511633565</v>
      </c>
      <c r="M25" s="282">
        <v>56347.120348669145</v>
      </c>
      <c r="N25" s="282">
        <v>59905.866238162031</v>
      </c>
      <c r="O25" s="285">
        <v>58967.749544284452</v>
      </c>
      <c r="P25" s="286">
        <v>672891.24506327114</v>
      </c>
      <c r="Q25" s="287">
        <v>-5.6370019881328504E-2</v>
      </c>
    </row>
    <row r="26" spans="2:17" ht="14.25" customHeight="1" x14ac:dyDescent="0.25">
      <c r="B26" s="1024" t="s">
        <v>288</v>
      </c>
      <c r="C26" s="10" t="s">
        <v>484</v>
      </c>
      <c r="D26" s="269">
        <v>24361.48632835217</v>
      </c>
      <c r="E26" s="270">
        <v>26634.24807329023</v>
      </c>
      <c r="F26" s="270">
        <v>30987.359019943553</v>
      </c>
      <c r="G26" s="270">
        <v>29881.65462303696</v>
      </c>
      <c r="H26" s="270">
        <v>36584.285026693295</v>
      </c>
      <c r="I26" s="271">
        <v>24577.529524298043</v>
      </c>
      <c r="J26" s="272">
        <v>35445.596059096606</v>
      </c>
      <c r="K26" s="270">
        <v>42953.847495894785</v>
      </c>
      <c r="L26" s="270">
        <v>35701.990840624821</v>
      </c>
      <c r="M26" s="270">
        <v>35568.678648999645</v>
      </c>
      <c r="N26" s="270">
        <v>31721.384737805169</v>
      </c>
      <c r="O26" s="273">
        <v>30811.768270875906</v>
      </c>
      <c r="P26" s="269">
        <v>385229.82864891121</v>
      </c>
      <c r="Q26" s="274">
        <v>-2.3068355992617362E-2</v>
      </c>
    </row>
    <row r="27" spans="2:17" ht="14.25" customHeight="1" x14ac:dyDescent="0.25">
      <c r="B27" s="1025"/>
      <c r="C27" s="308" t="s">
        <v>485</v>
      </c>
      <c r="D27" s="275">
        <v>364.13381629858566</v>
      </c>
      <c r="E27" s="276">
        <v>619.31950298934282</v>
      </c>
      <c r="F27" s="276">
        <v>929.14868976382616</v>
      </c>
      <c r="G27" s="276">
        <v>954.21892501698937</v>
      </c>
      <c r="H27" s="276">
        <v>608.92926112094744</v>
      </c>
      <c r="I27" s="277">
        <v>491.52832023609125</v>
      </c>
      <c r="J27" s="278">
        <v>697.14429954155025</v>
      </c>
      <c r="K27" s="276">
        <v>532.79402512712238</v>
      </c>
      <c r="L27" s="276">
        <v>453.35519285109893</v>
      </c>
      <c r="M27" s="276">
        <v>1742.0405863075609</v>
      </c>
      <c r="N27" s="276">
        <v>900.56735123315809</v>
      </c>
      <c r="O27" s="279">
        <v>992.80329487586005</v>
      </c>
      <c r="P27" s="275">
        <v>9285.9832653621343</v>
      </c>
      <c r="Q27" s="280">
        <v>0.29124631501778331</v>
      </c>
    </row>
    <row r="28" spans="2:17" ht="14.25" customHeight="1" x14ac:dyDescent="0.25">
      <c r="B28" s="1026"/>
      <c r="C28" s="309" t="s">
        <v>483</v>
      </c>
      <c r="D28" s="281">
        <v>24725.620144650755</v>
      </c>
      <c r="E28" s="282">
        <v>27253.567576279573</v>
      </c>
      <c r="F28" s="282">
        <v>31916.507709707381</v>
      </c>
      <c r="G28" s="282">
        <v>30835.873548053951</v>
      </c>
      <c r="H28" s="282">
        <v>37193.21428781424</v>
      </c>
      <c r="I28" s="283">
        <v>25069.057844534134</v>
      </c>
      <c r="J28" s="284">
        <v>36142.740358638155</v>
      </c>
      <c r="K28" s="282">
        <v>43486.641521021906</v>
      </c>
      <c r="L28" s="282">
        <v>36155.346033475922</v>
      </c>
      <c r="M28" s="282">
        <v>37310.719235307202</v>
      </c>
      <c r="N28" s="282">
        <v>32621.952089038328</v>
      </c>
      <c r="O28" s="285">
        <v>31804.571565751765</v>
      </c>
      <c r="P28" s="286">
        <v>394515.8119142733</v>
      </c>
      <c r="Q28" s="287">
        <v>-1.743921612068422E-2</v>
      </c>
    </row>
    <row r="29" spans="2:17" ht="14.25" customHeight="1" x14ac:dyDescent="0.25">
      <c r="B29" s="1027" t="s">
        <v>442</v>
      </c>
      <c r="C29" s="10" t="s">
        <v>484</v>
      </c>
      <c r="D29" s="269">
        <v>17058.946251807214</v>
      </c>
      <c r="E29" s="270">
        <v>17920.044272765121</v>
      </c>
      <c r="F29" s="270">
        <v>21893.251329768973</v>
      </c>
      <c r="G29" s="270">
        <v>22065.116586749988</v>
      </c>
      <c r="H29" s="270">
        <v>25095.170772353922</v>
      </c>
      <c r="I29" s="271">
        <v>17602.025694222542</v>
      </c>
      <c r="J29" s="272">
        <v>25879.615898969754</v>
      </c>
      <c r="K29" s="270">
        <v>36817.107321664378</v>
      </c>
      <c r="L29" s="270">
        <v>26015.968868124997</v>
      </c>
      <c r="M29" s="270">
        <v>26984.28016901423</v>
      </c>
      <c r="N29" s="270">
        <v>24113.629206501868</v>
      </c>
      <c r="O29" s="273">
        <v>20308.926979136872</v>
      </c>
      <c r="P29" s="269">
        <v>281754.08335107984</v>
      </c>
      <c r="Q29" s="274">
        <v>-1.890418099835689E-2</v>
      </c>
    </row>
    <row r="30" spans="2:17" ht="14.25" customHeight="1" x14ac:dyDescent="0.25">
      <c r="B30" s="1025"/>
      <c r="C30" s="308" t="s">
        <v>485</v>
      </c>
      <c r="D30" s="275">
        <v>1364.932238236403</v>
      </c>
      <c r="E30" s="276">
        <v>2249.8134159156739</v>
      </c>
      <c r="F30" s="276">
        <v>3014.8572712596233</v>
      </c>
      <c r="G30" s="276">
        <v>1675.9780821076808</v>
      </c>
      <c r="H30" s="276">
        <v>1143.3591333413679</v>
      </c>
      <c r="I30" s="277">
        <v>1136.2601145001706</v>
      </c>
      <c r="J30" s="278">
        <v>1224.196688628698</v>
      </c>
      <c r="K30" s="276">
        <v>802.59686441462736</v>
      </c>
      <c r="L30" s="276">
        <v>597.01896155350926</v>
      </c>
      <c r="M30" s="276">
        <v>2257.8444317237372</v>
      </c>
      <c r="N30" s="276">
        <v>1770.0381598383942</v>
      </c>
      <c r="O30" s="279">
        <v>1178.6070927625281</v>
      </c>
      <c r="P30" s="275">
        <v>18415.502454282414</v>
      </c>
      <c r="Q30" s="280">
        <v>3.9457900157338299E-2</v>
      </c>
    </row>
    <row r="31" spans="2:17" ht="14.25" customHeight="1" x14ac:dyDescent="0.25">
      <c r="B31" s="1026"/>
      <c r="C31" s="309" t="s">
        <v>483</v>
      </c>
      <c r="D31" s="281">
        <v>18423.878490043619</v>
      </c>
      <c r="E31" s="282">
        <v>20169.857688680793</v>
      </c>
      <c r="F31" s="282">
        <v>24908.108601028598</v>
      </c>
      <c r="G31" s="282">
        <v>23741.09466885767</v>
      </c>
      <c r="H31" s="282">
        <v>26238.52990569529</v>
      </c>
      <c r="I31" s="283">
        <v>18738.285808722714</v>
      </c>
      <c r="J31" s="284">
        <v>27103.812587598452</v>
      </c>
      <c r="K31" s="282">
        <v>37619.704186079005</v>
      </c>
      <c r="L31" s="282">
        <v>26612.987829678506</v>
      </c>
      <c r="M31" s="282">
        <v>29242.124600737967</v>
      </c>
      <c r="N31" s="282">
        <v>25883.667366340262</v>
      </c>
      <c r="O31" s="285">
        <v>21487.534071899401</v>
      </c>
      <c r="P31" s="286">
        <v>300169.58580536232</v>
      </c>
      <c r="Q31" s="287">
        <v>-1.5512996770459031E-2</v>
      </c>
    </row>
    <row r="32" spans="2:17" ht="14.25" customHeight="1" x14ac:dyDescent="0.25">
      <c r="B32" s="1027" t="s">
        <v>444</v>
      </c>
      <c r="C32" s="10" t="s">
        <v>484</v>
      </c>
      <c r="D32" s="269">
        <v>8846.1685627417228</v>
      </c>
      <c r="E32" s="270">
        <v>9102.1649413586274</v>
      </c>
      <c r="F32" s="270">
        <v>11545.455096808555</v>
      </c>
      <c r="G32" s="270">
        <v>14679.779487265176</v>
      </c>
      <c r="H32" s="270">
        <v>15902.622085601826</v>
      </c>
      <c r="I32" s="271">
        <v>12888.266729924053</v>
      </c>
      <c r="J32" s="272">
        <v>19457.288661951723</v>
      </c>
      <c r="K32" s="270">
        <v>21105.206015098975</v>
      </c>
      <c r="L32" s="270">
        <v>14354.58139743593</v>
      </c>
      <c r="M32" s="270">
        <v>16683.877584052811</v>
      </c>
      <c r="N32" s="270">
        <v>13242.208923633307</v>
      </c>
      <c r="O32" s="273">
        <v>9730.6761523317873</v>
      </c>
      <c r="P32" s="269">
        <v>167538.29563820449</v>
      </c>
      <c r="Q32" s="274">
        <v>-3.5378845969562533E-3</v>
      </c>
    </row>
    <row r="33" spans="1:18" ht="14.25" customHeight="1" x14ac:dyDescent="0.25">
      <c r="B33" s="1025"/>
      <c r="C33" s="308" t="s">
        <v>485</v>
      </c>
      <c r="D33" s="275">
        <v>138.70237501442705</v>
      </c>
      <c r="E33" s="276">
        <v>72.71544259968914</v>
      </c>
      <c r="F33" s="276">
        <v>45.742418334727958</v>
      </c>
      <c r="G33" s="276">
        <v>151.98824841183711</v>
      </c>
      <c r="H33" s="276">
        <v>99.097686559176722</v>
      </c>
      <c r="I33" s="277">
        <v>108.3361158101911</v>
      </c>
      <c r="J33" s="278">
        <v>122.34487337903377</v>
      </c>
      <c r="K33" s="276">
        <v>59.123285639904509</v>
      </c>
      <c r="L33" s="276">
        <v>156.26028159344099</v>
      </c>
      <c r="M33" s="276">
        <v>461.47125318849129</v>
      </c>
      <c r="N33" s="276">
        <v>350.49259907350012</v>
      </c>
      <c r="O33" s="279">
        <v>116.81482135102168</v>
      </c>
      <c r="P33" s="275">
        <v>1883.0894009554415</v>
      </c>
      <c r="Q33" s="280">
        <v>-4.7765327796299606E-2</v>
      </c>
    </row>
    <row r="34" spans="1:18" ht="14.25" customHeight="1" x14ac:dyDescent="0.25">
      <c r="B34" s="1026"/>
      <c r="C34" s="309" t="s">
        <v>483</v>
      </c>
      <c r="D34" s="281">
        <v>8984.8709377561499</v>
      </c>
      <c r="E34" s="282">
        <v>9174.8803839583161</v>
      </c>
      <c r="F34" s="282">
        <v>11591.197515143283</v>
      </c>
      <c r="G34" s="282">
        <v>14831.767735677013</v>
      </c>
      <c r="H34" s="282">
        <v>16001.719772161003</v>
      </c>
      <c r="I34" s="283">
        <v>12996.602845734244</v>
      </c>
      <c r="J34" s="284">
        <v>19579.633535330759</v>
      </c>
      <c r="K34" s="282">
        <v>21164.329300738878</v>
      </c>
      <c r="L34" s="282">
        <v>14510.84167902937</v>
      </c>
      <c r="M34" s="282">
        <v>17145.348837241301</v>
      </c>
      <c r="N34" s="282">
        <v>13592.701522706808</v>
      </c>
      <c r="O34" s="285">
        <v>9847.4909736828085</v>
      </c>
      <c r="P34" s="286">
        <v>169421.38503915994</v>
      </c>
      <c r="Q34" s="287">
        <v>-4.0522354801828531E-3</v>
      </c>
    </row>
    <row r="35" spans="1:18" ht="14.25" customHeight="1" x14ac:dyDescent="0.25">
      <c r="B35" s="1024" t="s">
        <v>296</v>
      </c>
      <c r="C35" s="10" t="s">
        <v>484</v>
      </c>
      <c r="D35" s="269">
        <v>5861.38403374277</v>
      </c>
      <c r="E35" s="270">
        <v>6462.6869638769604</v>
      </c>
      <c r="F35" s="270">
        <v>9842.2056341599273</v>
      </c>
      <c r="G35" s="270">
        <v>9052.2165461476816</v>
      </c>
      <c r="H35" s="270">
        <v>9685.6127692366972</v>
      </c>
      <c r="I35" s="271">
        <v>6720.6372932584281</v>
      </c>
      <c r="J35" s="272">
        <v>7626.9380455424525</v>
      </c>
      <c r="K35" s="270">
        <v>12619.914097479577</v>
      </c>
      <c r="L35" s="270">
        <v>6340.5533170194431</v>
      </c>
      <c r="M35" s="270">
        <v>7921.2838495555352</v>
      </c>
      <c r="N35" s="270">
        <v>9755.9472039631892</v>
      </c>
      <c r="O35" s="273">
        <v>7043.0071444554123</v>
      </c>
      <c r="P35" s="269">
        <v>98932.386898438068</v>
      </c>
      <c r="Q35" s="639">
        <v>3.5383270455808358E-2</v>
      </c>
    </row>
    <row r="36" spans="1:18" ht="14.25" customHeight="1" x14ac:dyDescent="0.25">
      <c r="B36" s="1025"/>
      <c r="C36" s="308" t="s">
        <v>485</v>
      </c>
      <c r="D36" s="275">
        <v>28.332656077984105</v>
      </c>
      <c r="E36" s="276">
        <v>67.282402851561869</v>
      </c>
      <c r="F36" s="276">
        <v>27.042798975886001</v>
      </c>
      <c r="G36" s="276">
        <v>169.99028383683799</v>
      </c>
      <c r="H36" s="276">
        <v>160.42269764010655</v>
      </c>
      <c r="I36" s="277">
        <v>19.325884016967994</v>
      </c>
      <c r="J36" s="278">
        <v>117.84561984723032</v>
      </c>
      <c r="K36" s="276">
        <v>173.55491064448364</v>
      </c>
      <c r="L36" s="276">
        <v>240.78225483319909</v>
      </c>
      <c r="M36" s="276">
        <v>179.4746767407255</v>
      </c>
      <c r="N36" s="276">
        <v>174.49910017542118</v>
      </c>
      <c r="O36" s="279">
        <v>44.149075936828552</v>
      </c>
      <c r="P36" s="275">
        <v>1402.7023615772328</v>
      </c>
      <c r="Q36" s="640">
        <v>0.97866785625793584</v>
      </c>
    </row>
    <row r="37" spans="1:18" ht="14.25" customHeight="1" x14ac:dyDescent="0.25">
      <c r="B37" s="1026"/>
      <c r="C37" s="309" t="s">
        <v>483</v>
      </c>
      <c r="D37" s="281">
        <v>5889.7166898207543</v>
      </c>
      <c r="E37" s="282">
        <v>6529.9693667285219</v>
      </c>
      <c r="F37" s="282">
        <v>9869.2484331358137</v>
      </c>
      <c r="G37" s="282">
        <v>9222.2068299845196</v>
      </c>
      <c r="H37" s="282">
        <v>9846.0354668768032</v>
      </c>
      <c r="I37" s="283">
        <v>6739.9631772753964</v>
      </c>
      <c r="J37" s="284">
        <v>7744.7836653896829</v>
      </c>
      <c r="K37" s="282">
        <v>12793.469008124061</v>
      </c>
      <c r="L37" s="282">
        <v>6581.3355718526418</v>
      </c>
      <c r="M37" s="282">
        <v>8100.7585262962602</v>
      </c>
      <c r="N37" s="282">
        <v>9930.4463041386098</v>
      </c>
      <c r="O37" s="285">
        <v>7087.1562203922413</v>
      </c>
      <c r="P37" s="286">
        <v>100335.08926001529</v>
      </c>
      <c r="Q37" s="641">
        <v>4.2324792173121351E-2</v>
      </c>
    </row>
    <row r="38" spans="1:18" ht="14.25" customHeight="1" x14ac:dyDescent="0.25">
      <c r="B38" s="1024" t="s">
        <v>299</v>
      </c>
      <c r="C38" s="10" t="s">
        <v>484</v>
      </c>
      <c r="D38" s="269">
        <v>4604.222147745244</v>
      </c>
      <c r="E38" s="270">
        <v>4510.3543436265318</v>
      </c>
      <c r="F38" s="270">
        <v>6917.1775628629939</v>
      </c>
      <c r="G38" s="270">
        <v>7795.909653192045</v>
      </c>
      <c r="H38" s="270">
        <v>8285.2350890993184</v>
      </c>
      <c r="I38" s="271">
        <v>5338.7085815411165</v>
      </c>
      <c r="J38" s="272">
        <v>7504.2198026641709</v>
      </c>
      <c r="K38" s="270">
        <v>11272.137035023938</v>
      </c>
      <c r="L38" s="270">
        <v>5376.731231420702</v>
      </c>
      <c r="M38" s="270">
        <v>6512.1650111624758</v>
      </c>
      <c r="N38" s="270">
        <v>8494.4519215748223</v>
      </c>
      <c r="O38" s="273">
        <v>5741.3806203753829</v>
      </c>
      <c r="P38" s="269">
        <v>82352.693000288724</v>
      </c>
      <c r="Q38" s="274">
        <v>-3.1331984015446568E-2</v>
      </c>
    </row>
    <row r="39" spans="1:18" ht="14.25" customHeight="1" x14ac:dyDescent="0.25">
      <c r="B39" s="1025"/>
      <c r="C39" s="308" t="s">
        <v>485</v>
      </c>
      <c r="D39" s="275">
        <v>215.45366720995816</v>
      </c>
      <c r="E39" s="276">
        <v>265.83992310324726</v>
      </c>
      <c r="F39" s="276">
        <v>197.51718458370016</v>
      </c>
      <c r="G39" s="276">
        <v>169.94973373606248</v>
      </c>
      <c r="H39" s="276">
        <v>50.682381435280995</v>
      </c>
      <c r="I39" s="277">
        <v>43.789393303704394</v>
      </c>
      <c r="J39" s="278">
        <v>77.723933798070277</v>
      </c>
      <c r="K39" s="276">
        <v>104.65449638711388</v>
      </c>
      <c r="L39" s="276">
        <v>91.021919332141437</v>
      </c>
      <c r="M39" s="276">
        <v>102.36972579359701</v>
      </c>
      <c r="N39" s="276">
        <v>294.2605356836799</v>
      </c>
      <c r="O39" s="279">
        <v>125.06982655233119</v>
      </c>
      <c r="P39" s="275">
        <v>1738.3327209188867</v>
      </c>
      <c r="Q39" s="280">
        <v>-0.5935360700283594</v>
      </c>
    </row>
    <row r="40" spans="1:18" ht="14.25" customHeight="1" thickBot="1" x14ac:dyDescent="0.3">
      <c r="B40" s="1031"/>
      <c r="C40" s="310" t="s">
        <v>483</v>
      </c>
      <c r="D40" s="288">
        <v>4819.6758149552024</v>
      </c>
      <c r="E40" s="289">
        <v>4776.194266729779</v>
      </c>
      <c r="F40" s="289">
        <v>7114.6947474466942</v>
      </c>
      <c r="G40" s="289">
        <v>7965.8593869281076</v>
      </c>
      <c r="H40" s="289">
        <v>8335.9174705345995</v>
      </c>
      <c r="I40" s="290">
        <v>5382.4979748448204</v>
      </c>
      <c r="J40" s="291">
        <v>7581.9437364622408</v>
      </c>
      <c r="K40" s="289">
        <v>11376.791531411052</v>
      </c>
      <c r="L40" s="289">
        <v>5467.7531507528438</v>
      </c>
      <c r="M40" s="289">
        <v>6614.5347369560732</v>
      </c>
      <c r="N40" s="289">
        <v>8788.7124572585017</v>
      </c>
      <c r="O40" s="292">
        <v>5866.4504469277144</v>
      </c>
      <c r="P40" s="293">
        <v>84091.025721207625</v>
      </c>
      <c r="Q40" s="294">
        <v>-5.8267093770167255E-2</v>
      </c>
    </row>
    <row r="41" spans="1:18" ht="14.25" customHeight="1" thickTop="1" x14ac:dyDescent="0.25">
      <c r="B41" s="1025" t="s">
        <v>49</v>
      </c>
      <c r="C41" s="84" t="s">
        <v>484</v>
      </c>
      <c r="D41" s="295">
        <v>460380</v>
      </c>
      <c r="E41" s="296">
        <v>441690</v>
      </c>
      <c r="F41" s="296">
        <v>566500.00000000012</v>
      </c>
      <c r="G41" s="296">
        <v>573460.00000000012</v>
      </c>
      <c r="H41" s="296">
        <v>621289.99999999988</v>
      </c>
      <c r="I41" s="297">
        <v>459660.00000000012</v>
      </c>
      <c r="J41" s="298">
        <v>543870</v>
      </c>
      <c r="K41" s="296">
        <v>762509.99999999988</v>
      </c>
      <c r="L41" s="296">
        <v>538389.99999999988</v>
      </c>
      <c r="M41" s="296">
        <v>583630</v>
      </c>
      <c r="N41" s="296">
        <v>623689.99999999988</v>
      </c>
      <c r="O41" s="299">
        <v>523420.00000000006</v>
      </c>
      <c r="P41" s="295">
        <v>6698490</v>
      </c>
      <c r="Q41" s="300">
        <v>-4.8530073933083728E-2</v>
      </c>
    </row>
    <row r="42" spans="1:18" ht="14.25" customHeight="1" x14ac:dyDescent="0.25">
      <c r="B42" s="1025"/>
      <c r="C42" s="308" t="s">
        <v>485</v>
      </c>
      <c r="D42" s="275">
        <v>71930.000000000015</v>
      </c>
      <c r="E42" s="276">
        <v>79100</v>
      </c>
      <c r="F42" s="276">
        <v>93210.000000000015</v>
      </c>
      <c r="G42" s="276">
        <v>88380.000000000015</v>
      </c>
      <c r="H42" s="276">
        <v>76860</v>
      </c>
      <c r="I42" s="277">
        <v>74129.999999999985</v>
      </c>
      <c r="J42" s="278">
        <v>75930</v>
      </c>
      <c r="K42" s="276">
        <v>68330</v>
      </c>
      <c r="L42" s="276">
        <v>56910.000000000007</v>
      </c>
      <c r="M42" s="276">
        <v>92840</v>
      </c>
      <c r="N42" s="276">
        <v>83470</v>
      </c>
      <c r="O42" s="279">
        <v>73889.999999999985</v>
      </c>
      <c r="P42" s="275">
        <v>934980</v>
      </c>
      <c r="Q42" s="280">
        <v>-7.7035991392075065E-2</v>
      </c>
    </row>
    <row r="43" spans="1:18" ht="14.25" customHeight="1" thickBot="1" x14ac:dyDescent="0.3">
      <c r="B43" s="1030"/>
      <c r="C43" s="311" t="s">
        <v>483</v>
      </c>
      <c r="D43" s="301">
        <v>532309.99999999988</v>
      </c>
      <c r="E43" s="302">
        <v>520790.00000000006</v>
      </c>
      <c r="F43" s="302">
        <v>659710</v>
      </c>
      <c r="G43" s="302">
        <v>661840</v>
      </c>
      <c r="H43" s="302">
        <v>698150</v>
      </c>
      <c r="I43" s="303">
        <v>533789.99999999988</v>
      </c>
      <c r="J43" s="304">
        <v>619799.99999999988</v>
      </c>
      <c r="K43" s="302">
        <v>830840</v>
      </c>
      <c r="L43" s="302">
        <v>595300</v>
      </c>
      <c r="M43" s="302">
        <v>676469.99999999988</v>
      </c>
      <c r="N43" s="302">
        <v>707160</v>
      </c>
      <c r="O43" s="305">
        <v>597310</v>
      </c>
      <c r="P43" s="306">
        <v>7633470</v>
      </c>
      <c r="Q43" s="307">
        <v>-5.2115874866667578E-2</v>
      </c>
    </row>
    <row r="44" spans="1:18" x14ac:dyDescent="0.25">
      <c r="B44" s="4"/>
      <c r="C44" s="83"/>
      <c r="D44" s="83"/>
      <c r="E44" s="83"/>
      <c r="F44" s="83"/>
      <c r="G44" s="83"/>
      <c r="H44" s="83"/>
      <c r="I44" s="83"/>
      <c r="J44" s="83"/>
    </row>
    <row r="45" spans="1:18" ht="12.75" customHeight="1" x14ac:dyDescent="0.25">
      <c r="A45" s="3"/>
      <c r="B45" s="4" t="s">
        <v>447</v>
      </c>
      <c r="C45" s="83"/>
      <c r="D45" s="83"/>
      <c r="E45" s="83"/>
      <c r="F45" s="83"/>
      <c r="G45" s="83"/>
      <c r="H45" s="83"/>
      <c r="I45" s="83"/>
      <c r="J45" s="981" t="s">
        <v>854</v>
      </c>
      <c r="L45" s="83"/>
      <c r="M45" s="83"/>
      <c r="N45" s="83"/>
      <c r="O45" s="83"/>
      <c r="P45" s="83"/>
      <c r="Q45" s="83"/>
      <c r="R45" s="83"/>
    </row>
    <row r="46" spans="1:18" ht="12.75" customHeight="1" x14ac:dyDescent="0.25">
      <c r="A46" s="3"/>
      <c r="B46" s="4" t="s">
        <v>448</v>
      </c>
      <c r="C46" s="83"/>
      <c r="D46" s="83"/>
      <c r="E46" s="83"/>
      <c r="F46" s="83"/>
      <c r="G46" s="83"/>
      <c r="H46" s="83"/>
      <c r="I46" s="83"/>
      <c r="J46" s="981" t="s">
        <v>851</v>
      </c>
      <c r="L46" s="83"/>
      <c r="M46" s="83"/>
      <c r="N46" s="83"/>
      <c r="O46" s="83"/>
      <c r="P46" s="83"/>
      <c r="Q46" s="83"/>
      <c r="R46" s="83"/>
    </row>
    <row r="47" spans="1:18" ht="12.75" customHeight="1" x14ac:dyDescent="0.25">
      <c r="A47" s="3"/>
      <c r="B47" s="4" t="s">
        <v>449</v>
      </c>
      <c r="C47" s="83"/>
      <c r="D47" s="83"/>
      <c r="E47" s="83"/>
      <c r="F47" s="83"/>
      <c r="G47" s="83"/>
      <c r="H47" s="83"/>
      <c r="I47" s="83"/>
      <c r="J47" s="981" t="s">
        <v>852</v>
      </c>
      <c r="L47" s="83"/>
      <c r="M47" s="83"/>
      <c r="N47" s="83"/>
      <c r="O47" s="83"/>
      <c r="P47" s="83"/>
      <c r="Q47" s="83"/>
      <c r="R47" s="83"/>
    </row>
    <row r="48" spans="1:18" ht="12.75" customHeight="1" x14ac:dyDescent="0.25">
      <c r="A48" s="3"/>
      <c r="B48" s="4" t="s">
        <v>450</v>
      </c>
      <c r="C48" s="83"/>
      <c r="D48" s="83"/>
      <c r="E48" s="83"/>
      <c r="F48" s="83"/>
      <c r="G48" s="83"/>
      <c r="H48" s="83"/>
      <c r="I48" s="83"/>
      <c r="L48" s="83"/>
      <c r="M48" s="83"/>
      <c r="N48" s="83"/>
      <c r="O48" s="83"/>
      <c r="P48" s="83"/>
      <c r="Q48" s="83"/>
      <c r="R48" s="83"/>
    </row>
    <row r="49" spans="1:18" ht="12.75" customHeight="1" x14ac:dyDescent="0.25">
      <c r="A49" s="3"/>
      <c r="B49" s="4" t="s">
        <v>451</v>
      </c>
      <c r="C49" s="83"/>
      <c r="D49" s="83"/>
      <c r="E49" s="83"/>
      <c r="F49" s="83"/>
      <c r="G49" s="83"/>
      <c r="H49" s="83"/>
      <c r="I49" s="83"/>
      <c r="J49" s="981"/>
      <c r="L49" s="83"/>
      <c r="M49" s="83"/>
      <c r="N49" s="83"/>
      <c r="O49" s="83"/>
      <c r="P49" s="83"/>
      <c r="Q49" s="83"/>
      <c r="R49" s="83"/>
    </row>
    <row r="50" spans="1:18" ht="12.75" customHeight="1" x14ac:dyDescent="0.25">
      <c r="A50" s="3"/>
      <c r="B50" s="4" t="s">
        <v>452</v>
      </c>
      <c r="C50" s="83"/>
      <c r="D50" s="83"/>
      <c r="E50" s="83"/>
      <c r="F50" s="83"/>
      <c r="G50" s="83"/>
      <c r="H50" s="83"/>
      <c r="I50" s="83"/>
      <c r="J50" s="4"/>
      <c r="K50" s="83"/>
      <c r="L50" s="83"/>
      <c r="M50" s="83"/>
      <c r="N50" s="83"/>
      <c r="O50" s="83"/>
      <c r="P50" s="83"/>
      <c r="Q50" s="83"/>
      <c r="R50" s="83"/>
    </row>
    <row r="51" spans="1:18" ht="12.75" customHeight="1" x14ac:dyDescent="0.25">
      <c r="A51" s="3"/>
      <c r="B51" s="4" t="s">
        <v>453</v>
      </c>
      <c r="C51" s="83"/>
      <c r="D51" s="83"/>
      <c r="E51" s="83"/>
      <c r="F51" s="83"/>
      <c r="G51" s="83"/>
      <c r="H51" s="83"/>
      <c r="I51" s="83"/>
      <c r="R51" s="83"/>
    </row>
    <row r="52" spans="1:18" ht="12.75" customHeight="1" x14ac:dyDescent="0.25">
      <c r="A52" s="3"/>
      <c r="B52" s="4" t="s">
        <v>454</v>
      </c>
      <c r="C52" s="83"/>
      <c r="D52" s="83"/>
      <c r="E52" s="83"/>
      <c r="F52" s="83"/>
      <c r="G52" s="83"/>
      <c r="H52" s="83"/>
      <c r="I52" s="83"/>
      <c r="R52" s="83"/>
    </row>
  </sheetData>
  <mergeCells count="12">
    <mergeCell ref="B41:B43"/>
    <mergeCell ref="B8:B10"/>
    <mergeCell ref="B11:B13"/>
    <mergeCell ref="B14:B16"/>
    <mergeCell ref="B17:B19"/>
    <mergeCell ref="B20:B22"/>
    <mergeCell ref="B23:B25"/>
    <mergeCell ref="B26:B28"/>
    <mergeCell ref="B29:B31"/>
    <mergeCell ref="B32:B34"/>
    <mergeCell ref="B35:B37"/>
    <mergeCell ref="B38:B40"/>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C4FC6-2742-4477-A3C2-5E38E1BF4DC6}">
  <sheetPr codeName="Sheet29">
    <tabColor theme="7"/>
  </sheetPr>
  <dimension ref="A1:AH46"/>
  <sheetViews>
    <sheetView showGridLines="0" view="pageBreakPreview" topLeftCell="A16" zoomScale="85" zoomScaleNormal="55" zoomScaleSheetLayoutView="85" workbookViewId="0">
      <selection activeCell="J46" sqref="J46"/>
    </sheetView>
  </sheetViews>
  <sheetFormatPr defaultColWidth="9" defaultRowHeight="14.25" x14ac:dyDescent="0.25"/>
  <cols>
    <col min="1" max="1" width="3.125" style="2" customWidth="1"/>
    <col min="2" max="3" width="10.625" style="1" customWidth="1"/>
    <col min="4" max="15" width="9" style="1"/>
    <col min="16" max="16" width="11.75" style="1" customWidth="1"/>
    <col min="17" max="17" width="9" style="1" customWidth="1"/>
    <col min="18" max="18" width="3.125" style="1" customWidth="1"/>
    <col min="19" max="19" width="9" style="1"/>
    <col min="20" max="20" width="13.125" style="1" customWidth="1"/>
    <col min="21" max="21" width="16.875" style="1" customWidth="1"/>
    <col min="22" max="22" width="11.625" style="1" customWidth="1"/>
    <col min="23" max="33" width="9" style="1"/>
    <col min="34" max="34" width="15.125" style="1" customWidth="1"/>
    <col min="35" max="16384" width="9" style="1"/>
  </cols>
  <sheetData>
    <row r="1" spans="1:34" ht="14.25" customHeight="1" x14ac:dyDescent="0.25">
      <c r="A1" s="2" t="s">
        <v>742</v>
      </c>
    </row>
    <row r="2" spans="1:34" ht="14.25" customHeight="1" x14ac:dyDescent="0.25">
      <c r="T2" s="1" t="s">
        <v>352</v>
      </c>
    </row>
    <row r="3" spans="1:34" ht="14.25" customHeight="1" x14ac:dyDescent="0.25">
      <c r="B3" s="1" t="s">
        <v>172</v>
      </c>
      <c r="T3" s="1" t="s">
        <v>362</v>
      </c>
    </row>
    <row r="4" spans="1:34" ht="14.25" customHeight="1" thickBot="1" x14ac:dyDescent="0.3">
      <c r="P4" s="65" t="s">
        <v>456</v>
      </c>
    </row>
    <row r="5" spans="1:34" ht="14.25" customHeight="1" x14ac:dyDescent="0.25">
      <c r="B5" s="70" t="s">
        <v>436</v>
      </c>
      <c r="C5" s="71" t="s">
        <v>493</v>
      </c>
      <c r="D5" s="72" t="s">
        <v>460</v>
      </c>
      <c r="E5" s="73" t="s">
        <v>462</v>
      </c>
      <c r="F5" s="73" t="s">
        <v>464</v>
      </c>
      <c r="G5" s="73" t="s">
        <v>466</v>
      </c>
      <c r="H5" s="73" t="s">
        <v>468</v>
      </c>
      <c r="I5" s="76" t="s">
        <v>470</v>
      </c>
      <c r="J5" s="77" t="s">
        <v>472</v>
      </c>
      <c r="K5" s="73" t="s">
        <v>474</v>
      </c>
      <c r="L5" s="73" t="s">
        <v>476</v>
      </c>
      <c r="M5" s="73" t="s">
        <v>478</v>
      </c>
      <c r="N5" s="73" t="s">
        <v>480</v>
      </c>
      <c r="O5" s="74" t="s">
        <v>482</v>
      </c>
      <c r="P5" s="75" t="s">
        <v>483</v>
      </c>
      <c r="T5" s="1" t="s">
        <v>355</v>
      </c>
    </row>
    <row r="6" spans="1:34" ht="16.7" customHeight="1" x14ac:dyDescent="0.25">
      <c r="B6" s="1024" t="s">
        <v>278</v>
      </c>
      <c r="C6" s="647" t="s">
        <v>687</v>
      </c>
      <c r="D6" s="575">
        <v>216202.73913229918</v>
      </c>
      <c r="E6" s="270">
        <v>216108.38612644855</v>
      </c>
      <c r="F6" s="270">
        <v>260728.29364747374</v>
      </c>
      <c r="G6" s="270">
        <v>250891.11599779135</v>
      </c>
      <c r="H6" s="270">
        <v>256814.56655494706</v>
      </c>
      <c r="I6" s="271">
        <v>226613.84372523584</v>
      </c>
      <c r="J6" s="272">
        <v>251882.05838939451</v>
      </c>
      <c r="K6" s="270">
        <v>294295.44092349603</v>
      </c>
      <c r="L6" s="270">
        <v>240698.57185661048</v>
      </c>
      <c r="M6" s="270">
        <v>257717.35862852586</v>
      </c>
      <c r="N6" s="270">
        <v>266964.90085041779</v>
      </c>
      <c r="O6" s="273">
        <v>250127.7784007304</v>
      </c>
      <c r="P6" s="315">
        <f>SUM(D6:O6)</f>
        <v>2989045.0542333703</v>
      </c>
      <c r="T6" s="541" t="s">
        <v>436</v>
      </c>
      <c r="U6" s="541" t="s">
        <v>493</v>
      </c>
      <c r="V6" s="542" t="s">
        <v>460</v>
      </c>
      <c r="W6" s="543" t="s">
        <v>462</v>
      </c>
      <c r="X6" s="543" t="s">
        <v>464</v>
      </c>
      <c r="Y6" s="543" t="s">
        <v>466</v>
      </c>
      <c r="Z6" s="543" t="s">
        <v>468</v>
      </c>
      <c r="AA6" s="543" t="s">
        <v>470</v>
      </c>
      <c r="AB6" s="543" t="s">
        <v>472</v>
      </c>
      <c r="AC6" s="543" t="s">
        <v>474</v>
      </c>
      <c r="AD6" s="543" t="s">
        <v>476</v>
      </c>
      <c r="AE6" s="543" t="s">
        <v>478</v>
      </c>
      <c r="AF6" s="543" t="s">
        <v>480</v>
      </c>
      <c r="AG6" s="544" t="s">
        <v>482</v>
      </c>
    </row>
    <row r="7" spans="1:34" ht="16.7" customHeight="1" x14ac:dyDescent="0.25">
      <c r="B7" s="1025"/>
      <c r="C7" s="19" t="s">
        <v>215</v>
      </c>
      <c r="D7" s="576">
        <v>226640.66439784059</v>
      </c>
      <c r="E7" s="276">
        <v>231337.73355268015</v>
      </c>
      <c r="F7" s="276">
        <v>272513.88243963389</v>
      </c>
      <c r="G7" s="276">
        <v>250182.38819816767</v>
      </c>
      <c r="H7" s="276">
        <v>258642.17351747814</v>
      </c>
      <c r="I7" s="277">
        <v>243536.74033402823</v>
      </c>
      <c r="J7" s="278">
        <v>259195.33658813173</v>
      </c>
      <c r="K7" s="276">
        <v>287892.19959273038</v>
      </c>
      <c r="L7" s="276">
        <v>239925.94810800609</v>
      </c>
      <c r="M7" s="276">
        <v>267500.71528245666</v>
      </c>
      <c r="N7" s="276">
        <v>263420.25047274469</v>
      </c>
      <c r="O7" s="279">
        <v>275575.9913867751</v>
      </c>
      <c r="P7" s="316">
        <f>SUM(D7:O7)</f>
        <v>3076364.023870673</v>
      </c>
      <c r="T7" s="120" t="s">
        <v>278</v>
      </c>
      <c r="U7" s="126" t="s">
        <v>685</v>
      </c>
      <c r="V7" s="312">
        <v>216202.73913229918</v>
      </c>
      <c r="W7" s="313">
        <v>216108.38612644855</v>
      </c>
      <c r="X7" s="313">
        <v>260728.29364747374</v>
      </c>
      <c r="Y7" s="313">
        <v>250891.11599779135</v>
      </c>
      <c r="Z7" s="313">
        <v>256814.56655494706</v>
      </c>
      <c r="AA7" s="313">
        <v>226613.84372523584</v>
      </c>
      <c r="AB7" s="313">
        <v>251882.05838939451</v>
      </c>
      <c r="AC7" s="313">
        <v>294295.44092349603</v>
      </c>
      <c r="AD7" s="313">
        <v>240698.57185661048</v>
      </c>
      <c r="AE7" s="313">
        <v>257717.35862852586</v>
      </c>
      <c r="AF7" s="313">
        <v>266964.90085041779</v>
      </c>
      <c r="AG7" s="314">
        <v>250127.7784007304</v>
      </c>
      <c r="AH7" s="669">
        <f>SUM(V7:AG7)</f>
        <v>2989045.0542333703</v>
      </c>
    </row>
    <row r="8" spans="1:34" ht="16.7" customHeight="1" x14ac:dyDescent="0.25">
      <c r="B8" s="1026"/>
      <c r="C8" s="21" t="s">
        <v>149</v>
      </c>
      <c r="D8" s="317">
        <f>D6/D7-1</f>
        <v>-4.6054953524222286E-2</v>
      </c>
      <c r="E8" s="318">
        <f t="shared" ref="E8:H8" si="0">E6/E7-1</f>
        <v>-6.5831661754235937E-2</v>
      </c>
      <c r="F8" s="318">
        <f t="shared" si="0"/>
        <v>-4.3247663886520904E-2</v>
      </c>
      <c r="G8" s="318">
        <f t="shared" si="0"/>
        <v>2.8328444888865434E-3</v>
      </c>
      <c r="H8" s="318">
        <f t="shared" si="0"/>
        <v>-7.0661599292799471E-3</v>
      </c>
      <c r="I8" s="319">
        <f t="shared" ref="I8" si="1">I6/I7-1</f>
        <v>-6.948806404151342E-2</v>
      </c>
      <c r="J8" s="320">
        <f t="shared" ref="J8" si="2">J6/J7-1</f>
        <v>-2.8215315502987615E-2</v>
      </c>
      <c r="K8" s="318">
        <f t="shared" ref="K8" si="3">K6/K7-1</f>
        <v>2.2241802104482344E-2</v>
      </c>
      <c r="L8" s="318">
        <f t="shared" ref="L8" si="4">L6/L7-1</f>
        <v>3.2202592287207121E-3</v>
      </c>
      <c r="M8" s="318">
        <f t="shared" ref="M8" si="5">M6/M7-1</f>
        <v>-3.6573198107528238E-2</v>
      </c>
      <c r="N8" s="318">
        <f t="shared" ref="N8" si="6">N6/N7-1</f>
        <v>1.3456256196369587E-2</v>
      </c>
      <c r="O8" s="321">
        <f t="shared" ref="O8" si="7">O6/O7-1</f>
        <v>-9.2345537279870493E-2</v>
      </c>
      <c r="P8" s="322">
        <f>P6/P7-1</f>
        <v>-2.8383822252425861E-2</v>
      </c>
      <c r="T8" s="139"/>
      <c r="U8" s="551" t="s">
        <v>216</v>
      </c>
      <c r="V8" s="360">
        <v>226640.66439784059</v>
      </c>
      <c r="W8" s="361">
        <v>231337.73355268015</v>
      </c>
      <c r="X8" s="361">
        <v>272513.88243963389</v>
      </c>
      <c r="Y8" s="361">
        <v>250182.38819816767</v>
      </c>
      <c r="Z8" s="361">
        <v>258642.17351747814</v>
      </c>
      <c r="AA8" s="361">
        <v>243536.74033402823</v>
      </c>
      <c r="AB8" s="361">
        <v>259195.33658813173</v>
      </c>
      <c r="AC8" s="361">
        <v>287892.19959273038</v>
      </c>
      <c r="AD8" s="361">
        <v>239925.94810800609</v>
      </c>
      <c r="AE8" s="361">
        <v>267500.71528245666</v>
      </c>
      <c r="AF8" s="361">
        <v>263420.25047274469</v>
      </c>
      <c r="AG8" s="645">
        <v>275575.9913867751</v>
      </c>
      <c r="AH8" s="669">
        <f>SUM(V8:AG8)</f>
        <v>3076364.023870673</v>
      </c>
    </row>
    <row r="9" spans="1:34" ht="16.7" customHeight="1" x14ac:dyDescent="0.25">
      <c r="B9" s="1024" t="s">
        <v>279</v>
      </c>
      <c r="C9" s="647" t="s">
        <v>687</v>
      </c>
      <c r="D9" s="269">
        <v>115678.79853495985</v>
      </c>
      <c r="E9" s="270">
        <v>106461.13822211718</v>
      </c>
      <c r="F9" s="270">
        <v>142627.35973955374</v>
      </c>
      <c r="G9" s="270">
        <v>150030.43338185342</v>
      </c>
      <c r="H9" s="270">
        <v>160261.04616177766</v>
      </c>
      <c r="I9" s="271">
        <v>102836.1143321868</v>
      </c>
      <c r="J9" s="272">
        <v>107894.60080339533</v>
      </c>
      <c r="K9" s="270">
        <v>188238.82526733269</v>
      </c>
      <c r="L9" s="270">
        <v>122061.48434954963</v>
      </c>
      <c r="M9" s="270">
        <v>153916.26716778945</v>
      </c>
      <c r="N9" s="270">
        <v>169196.80578669923</v>
      </c>
      <c r="O9" s="273">
        <v>109956.20210409474</v>
      </c>
      <c r="P9" s="315">
        <f>SUM(D9:O9)</f>
        <v>1629159.0758513096</v>
      </c>
      <c r="T9" s="120" t="s">
        <v>279</v>
      </c>
      <c r="U9" s="126" t="s">
        <v>685</v>
      </c>
      <c r="V9" s="312">
        <v>115678.79853495985</v>
      </c>
      <c r="W9" s="313">
        <v>106461.13822211718</v>
      </c>
      <c r="X9" s="313">
        <v>142627.35973955374</v>
      </c>
      <c r="Y9" s="313">
        <v>150030.43338185342</v>
      </c>
      <c r="Z9" s="313">
        <v>160261.04616177766</v>
      </c>
      <c r="AA9" s="313">
        <v>102836.1143321868</v>
      </c>
      <c r="AB9" s="313">
        <v>107894.60080339533</v>
      </c>
      <c r="AC9" s="313">
        <v>188238.82526733269</v>
      </c>
      <c r="AD9" s="313">
        <v>122061.48434954963</v>
      </c>
      <c r="AE9" s="313">
        <v>153916.26716778945</v>
      </c>
      <c r="AF9" s="313">
        <v>169196.80578669923</v>
      </c>
      <c r="AG9" s="314">
        <v>109956.20210409474</v>
      </c>
    </row>
    <row r="10" spans="1:34" ht="16.7" customHeight="1" x14ac:dyDescent="0.25">
      <c r="B10" s="1025"/>
      <c r="C10" s="19" t="s">
        <v>215</v>
      </c>
      <c r="D10" s="275">
        <v>119579.06638540847</v>
      </c>
      <c r="E10" s="276">
        <v>109197.09370143477</v>
      </c>
      <c r="F10" s="276">
        <v>164067.33341338934</v>
      </c>
      <c r="G10" s="276">
        <v>162865.65136294774</v>
      </c>
      <c r="H10" s="276">
        <v>168787.34044769916</v>
      </c>
      <c r="I10" s="277">
        <v>109743.33218865353</v>
      </c>
      <c r="J10" s="278">
        <v>155230.91407158654</v>
      </c>
      <c r="K10" s="276">
        <v>240035.59711284406</v>
      </c>
      <c r="L10" s="276">
        <v>164656.13450266665</v>
      </c>
      <c r="M10" s="276">
        <v>160355.66438002858</v>
      </c>
      <c r="N10" s="276">
        <v>164452.96570284787</v>
      </c>
      <c r="O10" s="279">
        <v>130229.39002858927</v>
      </c>
      <c r="P10" s="316">
        <f>SUM(D10:O10)</f>
        <v>1849200.4832980961</v>
      </c>
      <c r="T10" s="122"/>
      <c r="U10" s="139" t="s">
        <v>216</v>
      </c>
      <c r="V10" s="360">
        <v>119579.06638540847</v>
      </c>
      <c r="W10" s="361">
        <v>109197.09370143477</v>
      </c>
      <c r="X10" s="361">
        <v>164067.33341338934</v>
      </c>
      <c r="Y10" s="361">
        <v>162865.65136294774</v>
      </c>
      <c r="Z10" s="361">
        <v>168787.34044769916</v>
      </c>
      <c r="AA10" s="361">
        <v>109743.33218865353</v>
      </c>
      <c r="AB10" s="361">
        <v>155230.91407158654</v>
      </c>
      <c r="AC10" s="361">
        <v>240035.59711284406</v>
      </c>
      <c r="AD10" s="361">
        <v>164656.13450266665</v>
      </c>
      <c r="AE10" s="361">
        <v>160355.66438002858</v>
      </c>
      <c r="AF10" s="361">
        <v>164452.96570284787</v>
      </c>
      <c r="AG10" s="645">
        <v>130229.39002858927</v>
      </c>
    </row>
    <row r="11" spans="1:34" ht="16.7" customHeight="1" x14ac:dyDescent="0.25">
      <c r="B11" s="1026"/>
      <c r="C11" s="21" t="s">
        <v>149</v>
      </c>
      <c r="D11" s="317">
        <f>D9/D10-1</f>
        <v>-3.2616644102889114E-2</v>
      </c>
      <c r="E11" s="318">
        <f t="shared" ref="E11" si="8">E9/E10-1</f>
        <v>-2.5055204187010682E-2</v>
      </c>
      <c r="F11" s="318">
        <f t="shared" ref="F11" si="9">F9/F10-1</f>
        <v>-0.13067789442164424</v>
      </c>
      <c r="G11" s="318">
        <f t="shared" ref="G11" si="10">G9/G10-1</f>
        <v>-7.8808624615947509E-2</v>
      </c>
      <c r="H11" s="318">
        <f t="shared" ref="H11" si="11">H9/H10-1</f>
        <v>-5.0515010564808782E-2</v>
      </c>
      <c r="I11" s="319">
        <f t="shared" ref="I11" si="12">I9/I10-1</f>
        <v>-6.2939749675113954E-2</v>
      </c>
      <c r="J11" s="320">
        <f t="shared" ref="J11" si="13">J9/J10-1</f>
        <v>-0.30494127765273304</v>
      </c>
      <c r="K11" s="318">
        <f t="shared" ref="K11" si="14">K9/K10-1</f>
        <v>-0.21578787675046796</v>
      </c>
      <c r="L11" s="318">
        <f t="shared" ref="L11" si="15">L9/L10-1</f>
        <v>-0.25868851034169749</v>
      </c>
      <c r="M11" s="318">
        <f t="shared" ref="M11" si="16">M9/M10-1</f>
        <v>-4.0156967557930079E-2</v>
      </c>
      <c r="N11" s="318">
        <f t="shared" ref="N11" si="17">N9/N10-1</f>
        <v>2.8846181420790318E-2</v>
      </c>
      <c r="O11" s="321">
        <f t="shared" ref="O11:P11" si="18">O9/O10-1</f>
        <v>-0.15567290855039673</v>
      </c>
      <c r="P11" s="322">
        <f t="shared" si="18"/>
        <v>-0.11899272655084814</v>
      </c>
      <c r="T11" s="120" t="s">
        <v>281</v>
      </c>
      <c r="U11" s="126" t="s">
        <v>685</v>
      </c>
      <c r="V11" s="312">
        <v>33375.894248307966</v>
      </c>
      <c r="W11" s="313">
        <v>34784.166084939119</v>
      </c>
      <c r="X11" s="313">
        <v>54242.145089157166</v>
      </c>
      <c r="Y11" s="313">
        <v>54088.673854272798</v>
      </c>
      <c r="Z11" s="313">
        <v>59535.033134717196</v>
      </c>
      <c r="AA11" s="313">
        <v>37339.120135684221</v>
      </c>
      <c r="AB11" s="313">
        <v>49480.436792215405</v>
      </c>
      <c r="AC11" s="313">
        <v>74181.632233588054</v>
      </c>
      <c r="AD11" s="313">
        <v>40910.441281340791</v>
      </c>
      <c r="AE11" s="313">
        <v>49564.1763934833</v>
      </c>
      <c r="AF11" s="313">
        <v>59807.947775869034</v>
      </c>
      <c r="AG11" s="314">
        <v>42170.762467705186</v>
      </c>
    </row>
    <row r="12" spans="1:34" ht="16.7" customHeight="1" x14ac:dyDescent="0.25">
      <c r="B12" s="1024" t="s">
        <v>281</v>
      </c>
      <c r="C12" s="647" t="s">
        <v>687</v>
      </c>
      <c r="D12" s="269">
        <v>33375.894248307966</v>
      </c>
      <c r="E12" s="270">
        <v>34784.166084939119</v>
      </c>
      <c r="F12" s="270">
        <v>54242.145089157166</v>
      </c>
      <c r="G12" s="270">
        <v>54088.673854272798</v>
      </c>
      <c r="H12" s="270">
        <v>59535.033134717196</v>
      </c>
      <c r="I12" s="271">
        <v>37339.120135684221</v>
      </c>
      <c r="J12" s="272">
        <v>49480.436792215405</v>
      </c>
      <c r="K12" s="270">
        <v>74181.632233588054</v>
      </c>
      <c r="L12" s="270">
        <v>40910.441281340791</v>
      </c>
      <c r="M12" s="270">
        <v>49564.1763934833</v>
      </c>
      <c r="N12" s="270">
        <v>59807.947775869034</v>
      </c>
      <c r="O12" s="273">
        <v>42170.762467705186</v>
      </c>
      <c r="P12" s="315">
        <f>SUM(D12:O12)</f>
        <v>589480.42949128023</v>
      </c>
      <c r="T12" s="122"/>
      <c r="U12" s="139" t="s">
        <v>216</v>
      </c>
      <c r="V12" s="360">
        <v>34494.78123266498</v>
      </c>
      <c r="W12" s="361">
        <v>34880.073135144194</v>
      </c>
      <c r="X12" s="361">
        <v>48777.260129937727</v>
      </c>
      <c r="Y12" s="361">
        <v>54891.036489452577</v>
      </c>
      <c r="Z12" s="361">
        <v>59739.82875965994</v>
      </c>
      <c r="AA12" s="361">
        <v>46226.400654211298</v>
      </c>
      <c r="AB12" s="361">
        <v>46928.648298405569</v>
      </c>
      <c r="AC12" s="361">
        <v>73260.639743162174</v>
      </c>
      <c r="AD12" s="361">
        <v>48829.080350461605</v>
      </c>
      <c r="AE12" s="361">
        <v>49968.371021954219</v>
      </c>
      <c r="AF12" s="361">
        <v>54830.926826014067</v>
      </c>
      <c r="AG12" s="645">
        <v>40929.326065693116</v>
      </c>
    </row>
    <row r="13" spans="1:34" ht="16.7" customHeight="1" x14ac:dyDescent="0.25">
      <c r="B13" s="1025"/>
      <c r="C13" s="19" t="s">
        <v>215</v>
      </c>
      <c r="D13" s="275">
        <v>34494.78123266498</v>
      </c>
      <c r="E13" s="276">
        <v>34880.073135144194</v>
      </c>
      <c r="F13" s="276">
        <v>48777.260129937727</v>
      </c>
      <c r="G13" s="276">
        <v>54891.036489452577</v>
      </c>
      <c r="H13" s="276">
        <v>59739.82875965994</v>
      </c>
      <c r="I13" s="277">
        <v>46226.400654211298</v>
      </c>
      <c r="J13" s="278">
        <v>46928.648298405569</v>
      </c>
      <c r="K13" s="276">
        <v>73260.639743162174</v>
      </c>
      <c r="L13" s="276">
        <v>48829.080350461605</v>
      </c>
      <c r="M13" s="276">
        <v>49968.371021954219</v>
      </c>
      <c r="N13" s="276">
        <v>54830.926826014067</v>
      </c>
      <c r="O13" s="279">
        <v>40929.326065693116</v>
      </c>
      <c r="P13" s="316">
        <f>SUM(D13:O13)</f>
        <v>593756.37270676147</v>
      </c>
      <c r="T13" s="120" t="s">
        <v>283</v>
      </c>
      <c r="U13" s="126" t="s">
        <v>685</v>
      </c>
      <c r="V13" s="312">
        <v>18682.106850215143</v>
      </c>
      <c r="W13" s="313">
        <v>16324.529922615144</v>
      </c>
      <c r="X13" s="313">
        <v>20147.712130244581</v>
      </c>
      <c r="Y13" s="313">
        <v>19870.17914211992</v>
      </c>
      <c r="Z13" s="313">
        <v>22154.758909929042</v>
      </c>
      <c r="AA13" s="313">
        <v>18115.377960935431</v>
      </c>
      <c r="AB13" s="313">
        <v>20087.527219965348</v>
      </c>
      <c r="AC13" s="313">
        <v>29022.653313299445</v>
      </c>
      <c r="AD13" s="313">
        <v>18646.294735420182</v>
      </c>
      <c r="AE13" s="313">
        <v>18244.104780533235</v>
      </c>
      <c r="AF13" s="313">
        <v>20780.856956885062</v>
      </c>
      <c r="AG13" s="314">
        <v>22346.586627965517</v>
      </c>
    </row>
    <row r="14" spans="1:34" ht="16.7" customHeight="1" x14ac:dyDescent="0.25">
      <c r="B14" s="1026"/>
      <c r="C14" s="21" t="s">
        <v>149</v>
      </c>
      <c r="D14" s="317">
        <f>D12/D13-1</f>
        <v>-3.2436413404398623E-2</v>
      </c>
      <c r="E14" s="318">
        <f t="shared" ref="E14" si="19">E12/E13-1</f>
        <v>-2.7496229676319262E-3</v>
      </c>
      <c r="F14" s="318">
        <f t="shared" ref="F14" si="20">F12/F13-1</f>
        <v>0.11203755489056855</v>
      </c>
      <c r="G14" s="318">
        <f t="shared" ref="G14" si="21">G12/G13-1</f>
        <v>-1.4617370822173403E-2</v>
      </c>
      <c r="H14" s="318">
        <f t="shared" ref="H14" si="22">H12/H13-1</f>
        <v>-3.4281254097104918E-3</v>
      </c>
      <c r="I14" s="319">
        <f t="shared" ref="I14" si="23">I12/I13-1</f>
        <v>-0.19225551617152425</v>
      </c>
      <c r="J14" s="320">
        <f t="shared" ref="J14" si="24">J12/J13-1</f>
        <v>5.4375921453858167E-2</v>
      </c>
      <c r="K14" s="318">
        <f t="shared" ref="K14" si="25">K12/K13-1</f>
        <v>1.2571450285647323E-2</v>
      </c>
      <c r="L14" s="318">
        <f t="shared" ref="L14" si="26">L12/L13-1</f>
        <v>-0.16217055517503631</v>
      </c>
      <c r="M14" s="318">
        <f t="shared" ref="M14" si="27">M12/M13-1</f>
        <v>-8.0890095115033755E-3</v>
      </c>
      <c r="N14" s="318">
        <f t="shared" ref="N14" si="28">N12/N13-1</f>
        <v>9.0770323209157677E-2</v>
      </c>
      <c r="O14" s="321">
        <f t="shared" ref="O14:P14" si="29">O12/O13-1</f>
        <v>3.0331220211628152E-2</v>
      </c>
      <c r="P14" s="322">
        <f t="shared" si="29"/>
        <v>-7.2015112797669811E-3</v>
      </c>
      <c r="T14" s="122"/>
      <c r="U14" s="139" t="s">
        <v>216</v>
      </c>
      <c r="V14" s="360">
        <v>17773.291822072126</v>
      </c>
      <c r="W14" s="361">
        <v>18299.127993700033</v>
      </c>
      <c r="X14" s="361">
        <v>25249.675950778103</v>
      </c>
      <c r="Y14" s="361">
        <v>19806.775379549163</v>
      </c>
      <c r="Z14" s="361">
        <v>21773.267851868237</v>
      </c>
      <c r="AA14" s="361">
        <v>18063.013868612063</v>
      </c>
      <c r="AB14" s="361">
        <v>21454.805108706201</v>
      </c>
      <c r="AC14" s="361">
        <v>25804.65473066959</v>
      </c>
      <c r="AD14" s="361">
        <v>20999.122220605008</v>
      </c>
      <c r="AE14" s="361">
        <v>22622.978467210327</v>
      </c>
      <c r="AF14" s="361">
        <v>22681.719425302868</v>
      </c>
      <c r="AG14" s="645">
        <v>23253.202381470139</v>
      </c>
    </row>
    <row r="15" spans="1:34" ht="16.7" customHeight="1" x14ac:dyDescent="0.25">
      <c r="B15" s="1024" t="s">
        <v>283</v>
      </c>
      <c r="C15" s="647" t="s">
        <v>687</v>
      </c>
      <c r="D15" s="269">
        <v>18682.106850215143</v>
      </c>
      <c r="E15" s="270">
        <v>16324.529922615144</v>
      </c>
      <c r="F15" s="270">
        <v>20147.712130244581</v>
      </c>
      <c r="G15" s="270">
        <v>19870.17914211992</v>
      </c>
      <c r="H15" s="270">
        <v>22154.758909929042</v>
      </c>
      <c r="I15" s="271">
        <v>18115.377960935431</v>
      </c>
      <c r="J15" s="272">
        <v>20087.527219965348</v>
      </c>
      <c r="K15" s="270">
        <v>29022.653313299445</v>
      </c>
      <c r="L15" s="270">
        <v>18646.294735420182</v>
      </c>
      <c r="M15" s="270">
        <v>18244.104780533235</v>
      </c>
      <c r="N15" s="270">
        <v>20780.856956885062</v>
      </c>
      <c r="O15" s="273">
        <v>22346.586627965517</v>
      </c>
      <c r="P15" s="315">
        <f>SUM(D15:O15)</f>
        <v>244422.68855012802</v>
      </c>
      <c r="T15" s="120" t="s">
        <v>284</v>
      </c>
      <c r="U15" s="126" t="s">
        <v>685</v>
      </c>
      <c r="V15" s="312">
        <v>34564.296403586093</v>
      </c>
      <c r="W15" s="313">
        <v>30829.37312512588</v>
      </c>
      <c r="X15" s="313">
        <v>39409.770681229864</v>
      </c>
      <c r="Y15" s="313">
        <v>41984.419821527459</v>
      </c>
      <c r="Z15" s="313">
        <v>41478.551732542095</v>
      </c>
      <c r="AA15" s="313">
        <v>32475.638746591503</v>
      </c>
      <c r="AB15" s="313">
        <v>38279.961246852181</v>
      </c>
      <c r="AC15" s="313">
        <v>49076.905339000186</v>
      </c>
      <c r="AD15" s="313">
        <v>32238.34500065602</v>
      </c>
      <c r="AE15" s="313">
        <v>42267.486744460155</v>
      </c>
      <c r="AF15" s="313">
        <v>39686.142652484297</v>
      </c>
      <c r="AG15" s="314">
        <v>37647.717576565781</v>
      </c>
    </row>
    <row r="16" spans="1:34" ht="16.7" customHeight="1" x14ac:dyDescent="0.25">
      <c r="B16" s="1025"/>
      <c r="C16" s="19" t="s">
        <v>215</v>
      </c>
      <c r="D16" s="275">
        <v>17773.291822072126</v>
      </c>
      <c r="E16" s="276">
        <v>18299.127993700033</v>
      </c>
      <c r="F16" s="276">
        <v>25249.675950778103</v>
      </c>
      <c r="G16" s="276">
        <v>19806.775379549163</v>
      </c>
      <c r="H16" s="276">
        <v>21773.267851868237</v>
      </c>
      <c r="I16" s="277">
        <v>18063.013868612063</v>
      </c>
      <c r="J16" s="278">
        <v>21454.805108706201</v>
      </c>
      <c r="K16" s="276">
        <v>25804.65473066959</v>
      </c>
      <c r="L16" s="276">
        <v>20999.122220605008</v>
      </c>
      <c r="M16" s="276">
        <v>22622.978467210327</v>
      </c>
      <c r="N16" s="276">
        <v>22681.719425302868</v>
      </c>
      <c r="O16" s="279">
        <v>23253.202381470139</v>
      </c>
      <c r="P16" s="329">
        <f>SUM(D16:O16)</f>
        <v>257781.63520054385</v>
      </c>
      <c r="T16" s="122"/>
      <c r="U16" s="139" t="s">
        <v>216</v>
      </c>
      <c r="V16" s="360">
        <v>36997.952417558903</v>
      </c>
      <c r="W16" s="361">
        <v>34764.008229958286</v>
      </c>
      <c r="X16" s="361">
        <v>43528.160244503968</v>
      </c>
      <c r="Y16" s="361">
        <v>40685.034764543416</v>
      </c>
      <c r="Z16" s="361">
        <v>42588.188414484808</v>
      </c>
      <c r="AA16" s="361">
        <v>33940.046499951066</v>
      </c>
      <c r="AB16" s="361">
        <v>38456.546452505645</v>
      </c>
      <c r="AC16" s="361">
        <v>53785.811762344289</v>
      </c>
      <c r="AD16" s="361">
        <v>38637.432116925767</v>
      </c>
      <c r="AE16" s="361">
        <v>46586.626453313467</v>
      </c>
      <c r="AF16" s="361">
        <v>46429.861438417058</v>
      </c>
      <c r="AG16" s="645">
        <v>44494.267869068673</v>
      </c>
    </row>
    <row r="17" spans="2:33" ht="16.7" customHeight="1" x14ac:dyDescent="0.25">
      <c r="B17" s="1026"/>
      <c r="C17" s="21" t="s">
        <v>149</v>
      </c>
      <c r="D17" s="317">
        <f>D15/D16-1</f>
        <v>5.1133748167820459E-2</v>
      </c>
      <c r="E17" s="318">
        <f t="shared" ref="E17" si="30">E15/E16-1</f>
        <v>-0.10790667575879553</v>
      </c>
      <c r="F17" s="318">
        <f t="shared" ref="F17" si="31">F15/F16-1</f>
        <v>-0.20206056626149682</v>
      </c>
      <c r="G17" s="318">
        <f t="shared" ref="G17" si="32">G15/G16-1</f>
        <v>3.2011148385224786E-3</v>
      </c>
      <c r="H17" s="318">
        <f t="shared" ref="H17" si="33">H15/H16-1</f>
        <v>1.7521074955593852E-2</v>
      </c>
      <c r="I17" s="319">
        <f t="shared" ref="I17" si="34">I15/I16-1</f>
        <v>2.8989676199253633E-3</v>
      </c>
      <c r="J17" s="320">
        <f t="shared" ref="J17" si="35">J15/J16-1</f>
        <v>-6.3728282863125263E-2</v>
      </c>
      <c r="K17" s="318">
        <f t="shared" ref="K17" si="36">K15/K16-1</f>
        <v>0.12470612826317606</v>
      </c>
      <c r="L17" s="318">
        <f t="shared" ref="L17" si="37">L15/L16-1</f>
        <v>-0.11204408738933647</v>
      </c>
      <c r="M17" s="318">
        <f t="shared" ref="M17" si="38">M15/M16-1</f>
        <v>-0.19355867279031436</v>
      </c>
      <c r="N17" s="318">
        <f t="shared" ref="N17" si="39">N15/N16-1</f>
        <v>-8.3805924620391714E-2</v>
      </c>
      <c r="O17" s="321">
        <f t="shared" ref="O17:P17" si="40">O15/O16-1</f>
        <v>-3.8988855755501484E-2</v>
      </c>
      <c r="P17" s="322">
        <f t="shared" si="40"/>
        <v>-5.1822724454451907E-2</v>
      </c>
      <c r="T17" s="120" t="s">
        <v>286</v>
      </c>
      <c r="U17" s="126" t="s">
        <v>685</v>
      </c>
      <c r="V17" s="312">
        <v>50962.402753405288</v>
      </c>
      <c r="W17" s="313">
        <v>48377.937236377154</v>
      </c>
      <c r="X17" s="313">
        <v>57154.961705879148</v>
      </c>
      <c r="Y17" s="313">
        <v>58378.375632933821</v>
      </c>
      <c r="Z17" s="313">
        <v>60290.626603005046</v>
      </c>
      <c r="AA17" s="313">
        <v>47483.497448254901</v>
      </c>
      <c r="AB17" s="313">
        <v>54022.501664757881</v>
      </c>
      <c r="AC17" s="313">
        <v>69583.60737590873</v>
      </c>
      <c r="AD17" s="313">
        <v>51416.598511633565</v>
      </c>
      <c r="AE17" s="313">
        <v>56347.120348669145</v>
      </c>
      <c r="AF17" s="313">
        <v>59905.866238162031</v>
      </c>
      <c r="AG17" s="314">
        <v>58967.749544284452</v>
      </c>
    </row>
    <row r="18" spans="2:33" ht="16.7" customHeight="1" x14ac:dyDescent="0.25">
      <c r="B18" s="1027" t="s">
        <v>446</v>
      </c>
      <c r="C18" s="647" t="s">
        <v>687</v>
      </c>
      <c r="D18" s="269">
        <v>34564.296403586093</v>
      </c>
      <c r="E18" s="270">
        <v>30829.37312512588</v>
      </c>
      <c r="F18" s="270">
        <v>39409.770681229864</v>
      </c>
      <c r="G18" s="270">
        <v>41984.419821527459</v>
      </c>
      <c r="H18" s="270">
        <v>41478.551732542095</v>
      </c>
      <c r="I18" s="271">
        <v>32475.638746591503</v>
      </c>
      <c r="J18" s="272">
        <v>38279.961246852181</v>
      </c>
      <c r="K18" s="270">
        <v>49076.905339000186</v>
      </c>
      <c r="L18" s="270">
        <v>32238.34500065602</v>
      </c>
      <c r="M18" s="270">
        <v>42267.486744460155</v>
      </c>
      <c r="N18" s="270">
        <v>39686.142652484297</v>
      </c>
      <c r="O18" s="273">
        <v>37647.717576565781</v>
      </c>
      <c r="P18" s="315">
        <f>SUM(D18:O18)</f>
        <v>459938.60907062149</v>
      </c>
      <c r="T18" s="122"/>
      <c r="U18" s="139" t="s">
        <v>216</v>
      </c>
      <c r="V18" s="360">
        <v>51150.988491637021</v>
      </c>
      <c r="W18" s="361">
        <v>51462.689296576173</v>
      </c>
      <c r="X18" s="361">
        <v>68298.473356660019</v>
      </c>
      <c r="Y18" s="361">
        <v>58681.732105722855</v>
      </c>
      <c r="Z18" s="361">
        <v>60695.182989440174</v>
      </c>
      <c r="AA18" s="361">
        <v>53753.020106078548</v>
      </c>
      <c r="AB18" s="361">
        <v>55679.910928079902</v>
      </c>
      <c r="AC18" s="361">
        <v>74362.279354238184</v>
      </c>
      <c r="AD18" s="361">
        <v>57333.190170450216</v>
      </c>
      <c r="AE18" s="361">
        <v>60512.154246427337</v>
      </c>
      <c r="AF18" s="361">
        <v>64434.130329612897</v>
      </c>
      <c r="AG18" s="645">
        <v>56723.958117994225</v>
      </c>
    </row>
    <row r="19" spans="2:33" ht="16.7" customHeight="1" x14ac:dyDescent="0.25">
      <c r="B19" s="1025"/>
      <c r="C19" s="19" t="s">
        <v>215</v>
      </c>
      <c r="D19" s="275">
        <v>36997.952417558903</v>
      </c>
      <c r="E19" s="276">
        <v>34764.008229958286</v>
      </c>
      <c r="F19" s="276">
        <v>43528.160244503968</v>
      </c>
      <c r="G19" s="276">
        <v>40685.034764543416</v>
      </c>
      <c r="H19" s="276">
        <v>42588.188414484808</v>
      </c>
      <c r="I19" s="277">
        <v>33940.046499951066</v>
      </c>
      <c r="J19" s="278">
        <v>38456.546452505645</v>
      </c>
      <c r="K19" s="276">
        <v>53785.811762344289</v>
      </c>
      <c r="L19" s="276">
        <v>38637.432116925767</v>
      </c>
      <c r="M19" s="276">
        <v>46586.626453313467</v>
      </c>
      <c r="N19" s="276">
        <v>46429.861438417058</v>
      </c>
      <c r="O19" s="279">
        <v>44494.267869068673</v>
      </c>
      <c r="P19" s="329">
        <f>SUM(D19:O19)</f>
        <v>500893.9366635753</v>
      </c>
      <c r="T19" s="120" t="s">
        <v>288</v>
      </c>
      <c r="U19" s="126" t="s">
        <v>685</v>
      </c>
      <c r="V19" s="312">
        <v>24725.620144650755</v>
      </c>
      <c r="W19" s="313">
        <v>27253.567576279573</v>
      </c>
      <c r="X19" s="313">
        <v>31916.507709707381</v>
      </c>
      <c r="Y19" s="313">
        <v>30835.873548053951</v>
      </c>
      <c r="Z19" s="313">
        <v>37193.21428781424</v>
      </c>
      <c r="AA19" s="313">
        <v>25069.057844534134</v>
      </c>
      <c r="AB19" s="313">
        <v>36142.740358638155</v>
      </c>
      <c r="AC19" s="313">
        <v>43486.641521021906</v>
      </c>
      <c r="AD19" s="313">
        <v>36155.346033475922</v>
      </c>
      <c r="AE19" s="313">
        <v>37310.719235307202</v>
      </c>
      <c r="AF19" s="313">
        <v>32621.952089038328</v>
      </c>
      <c r="AG19" s="314">
        <v>31804.571565751765</v>
      </c>
    </row>
    <row r="20" spans="2:33" ht="16.7" customHeight="1" x14ac:dyDescent="0.25">
      <c r="B20" s="1026"/>
      <c r="C20" s="21" t="s">
        <v>149</v>
      </c>
      <c r="D20" s="317">
        <f>D18/D19-1</f>
        <v>-6.5778127030019617E-2</v>
      </c>
      <c r="E20" s="318">
        <f t="shared" ref="E20" si="41">E18/E19-1</f>
        <v>-0.11318128447115283</v>
      </c>
      <c r="F20" s="318">
        <f t="shared" ref="F20" si="42">F18/F19-1</f>
        <v>-9.461437240031545E-2</v>
      </c>
      <c r="G20" s="318">
        <f t="shared" ref="G20" si="43">G18/G19-1</f>
        <v>3.1937666134586706E-2</v>
      </c>
      <c r="H20" s="318">
        <f t="shared" ref="H20" si="44">H18/H19-1</f>
        <v>-2.6055033643208714E-2</v>
      </c>
      <c r="I20" s="319">
        <f t="shared" ref="I20" si="45">I18/I19-1</f>
        <v>-4.3146898851823101E-2</v>
      </c>
      <c r="J20" s="320">
        <f t="shared" ref="J20" si="46">J18/J19-1</f>
        <v>-4.5918113284444395E-3</v>
      </c>
      <c r="K20" s="318">
        <f t="shared" ref="K20" si="47">K18/K19-1</f>
        <v>-8.7549230346297913E-2</v>
      </c>
      <c r="L20" s="318">
        <f t="shared" ref="L20" si="48">L18/L19-1</f>
        <v>-0.16561885108991292</v>
      </c>
      <c r="M20" s="318">
        <f t="shared" ref="M20" si="49">M18/M19-1</f>
        <v>-9.2712008524199807E-2</v>
      </c>
      <c r="N20" s="318">
        <f t="shared" ref="N20" si="50">N18/N19-1</f>
        <v>-0.14524529208163572</v>
      </c>
      <c r="O20" s="321">
        <f t="shared" ref="O20:P20" si="51">O18/O19-1</f>
        <v>-0.15387488367377877</v>
      </c>
      <c r="P20" s="322">
        <f t="shared" si="51"/>
        <v>-8.1764470669688727E-2</v>
      </c>
      <c r="T20" s="122"/>
      <c r="U20" s="139" t="s">
        <v>216</v>
      </c>
      <c r="V20" s="360">
        <v>25173.46483056814</v>
      </c>
      <c r="W20" s="361">
        <v>34058.798275707508</v>
      </c>
      <c r="X20" s="361">
        <v>29564.367491093471</v>
      </c>
      <c r="Y20" s="361">
        <v>35284.129373440788</v>
      </c>
      <c r="Z20" s="361">
        <v>34723.675616824592</v>
      </c>
      <c r="AA20" s="361">
        <v>29113.54038286311</v>
      </c>
      <c r="AB20" s="361">
        <v>33404.90427170974</v>
      </c>
      <c r="AC20" s="361">
        <v>40409.411527817654</v>
      </c>
      <c r="AD20" s="361">
        <v>29953.444454305805</v>
      </c>
      <c r="AE20" s="361">
        <v>35334.847012035236</v>
      </c>
      <c r="AF20" s="361">
        <v>40867.659092580136</v>
      </c>
      <c r="AG20" s="645">
        <v>33630.966579583132</v>
      </c>
    </row>
    <row r="21" spans="2:33" ht="16.7" customHeight="1" x14ac:dyDescent="0.25">
      <c r="B21" s="1024" t="s">
        <v>286</v>
      </c>
      <c r="C21" s="647" t="s">
        <v>687</v>
      </c>
      <c r="D21" s="269">
        <v>50962.402753405288</v>
      </c>
      <c r="E21" s="270">
        <v>48377.937236377154</v>
      </c>
      <c r="F21" s="270">
        <v>57154.961705879148</v>
      </c>
      <c r="G21" s="270">
        <v>58378.375632933821</v>
      </c>
      <c r="H21" s="270">
        <v>60290.626603005046</v>
      </c>
      <c r="I21" s="271">
        <v>47483.497448254901</v>
      </c>
      <c r="J21" s="272">
        <v>54022.501664757881</v>
      </c>
      <c r="K21" s="270">
        <v>69583.60737590873</v>
      </c>
      <c r="L21" s="270">
        <v>51416.598511633565</v>
      </c>
      <c r="M21" s="270">
        <v>56347.120348669145</v>
      </c>
      <c r="N21" s="270">
        <v>59905.866238162031</v>
      </c>
      <c r="O21" s="273">
        <v>58967.749544284452</v>
      </c>
      <c r="P21" s="315">
        <f>SUM(D21:O21)</f>
        <v>672891.24506327114</v>
      </c>
      <c r="T21" s="120" t="s">
        <v>290</v>
      </c>
      <c r="U21" s="126" t="s">
        <v>685</v>
      </c>
      <c r="V21" s="312">
        <v>18423.878490043619</v>
      </c>
      <c r="W21" s="313">
        <v>20169.857688680793</v>
      </c>
      <c r="X21" s="313">
        <v>24908.108601028598</v>
      </c>
      <c r="Y21" s="313">
        <v>23741.09466885767</v>
      </c>
      <c r="Z21" s="313">
        <v>26238.52990569529</v>
      </c>
      <c r="AA21" s="313">
        <v>18738.285808722714</v>
      </c>
      <c r="AB21" s="313">
        <v>27103.812587598452</v>
      </c>
      <c r="AC21" s="313">
        <v>37619.704186079005</v>
      </c>
      <c r="AD21" s="313">
        <v>26612.987829678506</v>
      </c>
      <c r="AE21" s="313">
        <v>29242.124600737967</v>
      </c>
      <c r="AF21" s="313">
        <v>25883.667366340262</v>
      </c>
      <c r="AG21" s="314">
        <v>21487.534071899401</v>
      </c>
    </row>
    <row r="22" spans="2:33" ht="16.7" customHeight="1" x14ac:dyDescent="0.25">
      <c r="B22" s="1025"/>
      <c r="C22" s="19" t="s">
        <v>215</v>
      </c>
      <c r="D22" s="275">
        <v>51150.988491637021</v>
      </c>
      <c r="E22" s="276">
        <v>51462.689296576173</v>
      </c>
      <c r="F22" s="276">
        <v>68298.473356660019</v>
      </c>
      <c r="G22" s="276">
        <v>58681.732105722855</v>
      </c>
      <c r="H22" s="276">
        <v>60695.182989440174</v>
      </c>
      <c r="I22" s="277">
        <v>53753.020106078548</v>
      </c>
      <c r="J22" s="278">
        <v>55679.910928079902</v>
      </c>
      <c r="K22" s="276">
        <v>74362.279354238184</v>
      </c>
      <c r="L22" s="276">
        <v>57333.190170450216</v>
      </c>
      <c r="M22" s="276">
        <v>60512.154246427337</v>
      </c>
      <c r="N22" s="276">
        <v>64434.130329612897</v>
      </c>
      <c r="O22" s="279">
        <v>56723.958117994225</v>
      </c>
      <c r="P22" s="329">
        <f>SUM(D22:O22)</f>
        <v>713087.70949291752</v>
      </c>
      <c r="T22" s="122"/>
      <c r="U22" s="139" t="s">
        <v>216</v>
      </c>
      <c r="V22" s="360">
        <v>21734.691701876214</v>
      </c>
      <c r="W22" s="361">
        <v>23966.185406011093</v>
      </c>
      <c r="X22" s="361">
        <v>24974.088876128542</v>
      </c>
      <c r="Y22" s="361">
        <v>24182.062174691728</v>
      </c>
      <c r="Z22" s="361">
        <v>26357.88668642471</v>
      </c>
      <c r="AA22" s="361">
        <v>23135.29020400624</v>
      </c>
      <c r="AB22" s="361">
        <v>22899.193996910035</v>
      </c>
      <c r="AC22" s="361">
        <v>32022.059217968002</v>
      </c>
      <c r="AD22" s="361">
        <v>27136.754266024611</v>
      </c>
      <c r="AE22" s="361">
        <v>23858.437233501572</v>
      </c>
      <c r="AF22" s="361">
        <v>29598.564824253939</v>
      </c>
      <c r="AG22" s="645">
        <v>25034.815038159992</v>
      </c>
    </row>
    <row r="23" spans="2:33" ht="16.7" customHeight="1" x14ac:dyDescent="0.25">
      <c r="B23" s="1026"/>
      <c r="C23" s="21" t="s">
        <v>149</v>
      </c>
      <c r="D23" s="317">
        <f>D21/D22-1</f>
        <v>-3.686844453896887E-3</v>
      </c>
      <c r="E23" s="318">
        <f t="shared" ref="E23" si="52">E21/E22-1</f>
        <v>-5.9941524672793345E-2</v>
      </c>
      <c r="F23" s="318">
        <f t="shared" ref="F23" si="53">F21/F22-1</f>
        <v>-0.16315901517430076</v>
      </c>
      <c r="G23" s="318">
        <f t="shared" ref="G23" si="54">G21/G22-1</f>
        <v>-5.1695214490686814E-3</v>
      </c>
      <c r="H23" s="318">
        <f t="shared" ref="H23" si="55">H21/H22-1</f>
        <v>-6.6653788078291365E-3</v>
      </c>
      <c r="I23" s="319">
        <f t="shared" ref="I23" si="56">I21/I22-1</f>
        <v>-0.1166357284753694</v>
      </c>
      <c r="J23" s="320">
        <f t="shared" ref="J23" si="57">J21/J22-1</f>
        <v>-2.9766736973822483E-2</v>
      </c>
      <c r="K23" s="318">
        <f t="shared" ref="K23" si="58">K21/K22-1</f>
        <v>-6.426204279679737E-2</v>
      </c>
      <c r="L23" s="318">
        <f t="shared" ref="L23" si="59">L21/L22-1</f>
        <v>-0.10319662382691008</v>
      </c>
      <c r="M23" s="318">
        <f t="shared" ref="M23" si="60">M21/M22-1</f>
        <v>-6.8829707843430454E-2</v>
      </c>
      <c r="N23" s="318">
        <f t="shared" ref="N23" si="61">N21/N22-1</f>
        <v>-7.0277414598234222E-2</v>
      </c>
      <c r="O23" s="321">
        <f t="shared" ref="O23:P23" si="62">O21/O22-1</f>
        <v>3.9556326827948185E-2</v>
      </c>
      <c r="P23" s="322">
        <f t="shared" si="62"/>
        <v>-5.6369593662230488E-2</v>
      </c>
      <c r="T23" s="120" t="s">
        <v>293</v>
      </c>
      <c r="U23" s="126" t="s">
        <v>685</v>
      </c>
      <c r="V23" s="312">
        <v>8984.8709377561499</v>
      </c>
      <c r="W23" s="313">
        <v>9174.8803839583161</v>
      </c>
      <c r="X23" s="313">
        <v>11591.197515143283</v>
      </c>
      <c r="Y23" s="313">
        <v>14831.767735677013</v>
      </c>
      <c r="Z23" s="313">
        <v>16001.719772161003</v>
      </c>
      <c r="AA23" s="313">
        <v>12996.602845734244</v>
      </c>
      <c r="AB23" s="313">
        <v>19579.633535330759</v>
      </c>
      <c r="AC23" s="313">
        <v>21164.329300738878</v>
      </c>
      <c r="AD23" s="313">
        <v>14510.84167902937</v>
      </c>
      <c r="AE23" s="313">
        <v>17145.348837241301</v>
      </c>
      <c r="AF23" s="313">
        <v>13592.701522706808</v>
      </c>
      <c r="AG23" s="314">
        <v>9847.4909736828085</v>
      </c>
    </row>
    <row r="24" spans="2:33" ht="16.7" customHeight="1" x14ac:dyDescent="0.25">
      <c r="B24" s="1024" t="s">
        <v>288</v>
      </c>
      <c r="C24" s="647" t="s">
        <v>687</v>
      </c>
      <c r="D24" s="269">
        <v>24725.620144650755</v>
      </c>
      <c r="E24" s="270">
        <v>27253.567576279573</v>
      </c>
      <c r="F24" s="270">
        <v>31916.507709707381</v>
      </c>
      <c r="G24" s="270">
        <v>30835.873548053951</v>
      </c>
      <c r="H24" s="270">
        <v>37193.21428781424</v>
      </c>
      <c r="I24" s="271">
        <v>25069.057844534134</v>
      </c>
      <c r="J24" s="272">
        <v>36142.740358638155</v>
      </c>
      <c r="K24" s="270">
        <v>43486.641521021906</v>
      </c>
      <c r="L24" s="270">
        <v>36155.346033475922</v>
      </c>
      <c r="M24" s="270">
        <v>37310.719235307202</v>
      </c>
      <c r="N24" s="270">
        <v>32621.952089038328</v>
      </c>
      <c r="O24" s="273">
        <v>31804.571565751765</v>
      </c>
      <c r="P24" s="315">
        <f>SUM(D24:O24)</f>
        <v>394515.8119142733</v>
      </c>
      <c r="T24" s="122"/>
      <c r="U24" s="139" t="s">
        <v>216</v>
      </c>
      <c r="V24" s="360">
        <v>8699.6177602886273</v>
      </c>
      <c r="W24" s="361">
        <v>10936.653105141393</v>
      </c>
      <c r="X24" s="361">
        <v>10591.305470119543</v>
      </c>
      <c r="Y24" s="361">
        <v>15589.249652254073</v>
      </c>
      <c r="Z24" s="361">
        <v>16044.896479194804</v>
      </c>
      <c r="AA24" s="361">
        <v>15777.292934934863</v>
      </c>
      <c r="AB24" s="361">
        <v>15300.799596147996</v>
      </c>
      <c r="AC24" s="361">
        <v>18408.684686477747</v>
      </c>
      <c r="AD24" s="361">
        <v>16993.356347716297</v>
      </c>
      <c r="AE24" s="361">
        <v>15392.367849031498</v>
      </c>
      <c r="AF24" s="361">
        <v>15312.35620830235</v>
      </c>
      <c r="AG24" s="645">
        <v>11064.699567862286</v>
      </c>
    </row>
    <row r="25" spans="2:33" ht="16.7" customHeight="1" x14ac:dyDescent="0.25">
      <c r="B25" s="1025"/>
      <c r="C25" s="19" t="s">
        <v>215</v>
      </c>
      <c r="D25" s="275">
        <v>25173.46483056814</v>
      </c>
      <c r="E25" s="276">
        <v>34058.798275707508</v>
      </c>
      <c r="F25" s="276">
        <v>29564.367491093471</v>
      </c>
      <c r="G25" s="276">
        <v>35284.129373440788</v>
      </c>
      <c r="H25" s="276">
        <v>34723.675616824592</v>
      </c>
      <c r="I25" s="277">
        <v>29113.54038286311</v>
      </c>
      <c r="J25" s="278">
        <v>33404.90427170974</v>
      </c>
      <c r="K25" s="276">
        <v>40409.411527817654</v>
      </c>
      <c r="L25" s="276">
        <v>29953.444454305805</v>
      </c>
      <c r="M25" s="276">
        <v>35334.847012035236</v>
      </c>
      <c r="N25" s="276">
        <v>40867.659092580136</v>
      </c>
      <c r="O25" s="279">
        <v>33630.966579583132</v>
      </c>
      <c r="P25" s="316">
        <f>SUM(D25:O25)</f>
        <v>401519.20890852937</v>
      </c>
      <c r="T25" s="120" t="s">
        <v>296</v>
      </c>
      <c r="U25" s="126" t="s">
        <v>685</v>
      </c>
      <c r="V25" s="312">
        <v>5889.7166898207543</v>
      </c>
      <c r="W25" s="313">
        <v>6529.9693667285219</v>
      </c>
      <c r="X25" s="313">
        <v>9869.2484331358137</v>
      </c>
      <c r="Y25" s="313">
        <v>9222.2068299845196</v>
      </c>
      <c r="Z25" s="313">
        <v>9846.0354668768032</v>
      </c>
      <c r="AA25" s="313">
        <v>6739.9631772753964</v>
      </c>
      <c r="AB25" s="313">
        <v>7744.7836653896829</v>
      </c>
      <c r="AC25" s="313">
        <v>12793.469008124061</v>
      </c>
      <c r="AD25" s="313">
        <v>6581.3355718526418</v>
      </c>
      <c r="AE25" s="313">
        <v>8100.7585262962602</v>
      </c>
      <c r="AF25" s="313">
        <v>9930.4463041386098</v>
      </c>
      <c r="AG25" s="314">
        <v>7087.1562203922413</v>
      </c>
    </row>
    <row r="26" spans="2:33" ht="16.7" customHeight="1" x14ac:dyDescent="0.25">
      <c r="B26" s="1026"/>
      <c r="C26" s="21" t="s">
        <v>149</v>
      </c>
      <c r="D26" s="317">
        <f>D24/D25-1</f>
        <v>-1.779034745243202E-2</v>
      </c>
      <c r="E26" s="318">
        <f t="shared" ref="E26" si="63">E24/E25-1</f>
        <v>-0.19980830340340505</v>
      </c>
      <c r="F26" s="318">
        <f t="shared" ref="F26" si="64">F24/F25-1</f>
        <v>7.9559970945514369E-2</v>
      </c>
      <c r="G26" s="318">
        <f t="shared" ref="G26" si="65">G24/G25-1</f>
        <v>-0.1260695928843053</v>
      </c>
      <c r="H26" s="318">
        <f t="shared" ref="H26" si="66">H24/H25-1</f>
        <v>7.111973681130368E-2</v>
      </c>
      <c r="I26" s="319">
        <f t="shared" ref="I26" si="67">I24/I25-1</f>
        <v>-0.13892101356074338</v>
      </c>
      <c r="J26" s="320">
        <f t="shared" ref="J26" si="68">J24/J25-1</f>
        <v>8.1959105904310547E-2</v>
      </c>
      <c r="K26" s="318">
        <f t="shared" ref="K26" si="69">K24/K25-1</f>
        <v>7.615131913232398E-2</v>
      </c>
      <c r="L26" s="318">
        <f t="shared" ref="L26" si="70">L24/L25-1</f>
        <v>0.20705136561610349</v>
      </c>
      <c r="M26" s="318">
        <f t="shared" ref="M26" si="71">M24/M25-1</f>
        <v>5.59185164322058E-2</v>
      </c>
      <c r="N26" s="318">
        <f t="shared" ref="N26" si="72">N24/N25-1</f>
        <v>-0.20176607093795795</v>
      </c>
      <c r="O26" s="321">
        <f t="shared" ref="O26:P26" si="73">O24/O25-1</f>
        <v>-5.4306943855135681E-2</v>
      </c>
      <c r="P26" s="322">
        <f t="shared" si="73"/>
        <v>-1.7442246445179443E-2</v>
      </c>
      <c r="T26" s="122"/>
      <c r="U26" s="139" t="s">
        <v>216</v>
      </c>
      <c r="V26" s="360">
        <v>6215.8785301582775</v>
      </c>
      <c r="W26" s="361">
        <v>5854.2666669994733</v>
      </c>
      <c r="X26" s="361">
        <v>7868.3130874361714</v>
      </c>
      <c r="Y26" s="361">
        <v>9042.1317019772578</v>
      </c>
      <c r="Z26" s="361">
        <v>9542.0631798833729</v>
      </c>
      <c r="AA26" s="361">
        <v>8208.0995722032803</v>
      </c>
      <c r="AB26" s="361">
        <v>7685.6542283044346</v>
      </c>
      <c r="AC26" s="361">
        <v>10300.274529296383</v>
      </c>
      <c r="AD26" s="361">
        <v>7084.7154560104836</v>
      </c>
      <c r="AE26" s="361">
        <v>8066.9919197820163</v>
      </c>
      <c r="AF26" s="361">
        <v>8578.5106671966532</v>
      </c>
      <c r="AG26" s="645">
        <v>7813.7988792199249</v>
      </c>
    </row>
    <row r="27" spans="2:33" ht="16.7" customHeight="1" x14ac:dyDescent="0.25">
      <c r="B27" s="1027" t="s">
        <v>442</v>
      </c>
      <c r="C27" s="647" t="s">
        <v>687</v>
      </c>
      <c r="D27" s="269">
        <v>18423.878490043619</v>
      </c>
      <c r="E27" s="270">
        <v>20169.857688680793</v>
      </c>
      <c r="F27" s="270">
        <v>24908.108601028598</v>
      </c>
      <c r="G27" s="270">
        <v>23741.09466885767</v>
      </c>
      <c r="H27" s="270">
        <v>26238.52990569529</v>
      </c>
      <c r="I27" s="271">
        <v>18738.285808722714</v>
      </c>
      <c r="J27" s="272">
        <v>27103.812587598452</v>
      </c>
      <c r="K27" s="270">
        <v>37619.704186079005</v>
      </c>
      <c r="L27" s="270">
        <v>26612.987829678506</v>
      </c>
      <c r="M27" s="270">
        <v>29242.124600737967</v>
      </c>
      <c r="N27" s="270">
        <v>25883.667366340262</v>
      </c>
      <c r="O27" s="273">
        <v>21487.534071899401</v>
      </c>
      <c r="P27" s="315">
        <f>SUM(D27:O27)</f>
        <v>300169.58580536232</v>
      </c>
      <c r="T27" s="120" t="s">
        <v>299</v>
      </c>
      <c r="U27" s="126" t="s">
        <v>685</v>
      </c>
      <c r="V27" s="312">
        <v>4819.6758149552024</v>
      </c>
      <c r="W27" s="313">
        <v>4776.194266729779</v>
      </c>
      <c r="X27" s="313">
        <v>7114.6947474466942</v>
      </c>
      <c r="Y27" s="313">
        <v>7965.8593869281076</v>
      </c>
      <c r="Z27" s="313">
        <v>8335.9174705345995</v>
      </c>
      <c r="AA27" s="313">
        <v>5382.4979748448204</v>
      </c>
      <c r="AB27" s="313">
        <v>7581.9437364622408</v>
      </c>
      <c r="AC27" s="313">
        <v>11376.791531411052</v>
      </c>
      <c r="AD27" s="313">
        <v>5467.7531507528438</v>
      </c>
      <c r="AE27" s="313">
        <v>6614.5347369560732</v>
      </c>
      <c r="AF27" s="313">
        <v>8788.7124572585017</v>
      </c>
      <c r="AG27" s="314">
        <v>5866.4504469277144</v>
      </c>
    </row>
    <row r="28" spans="2:33" ht="16.7" customHeight="1" x14ac:dyDescent="0.25">
      <c r="B28" s="1025"/>
      <c r="C28" s="19" t="s">
        <v>215</v>
      </c>
      <c r="D28" s="275">
        <v>21734.691701876214</v>
      </c>
      <c r="E28" s="276">
        <v>23966.185406011093</v>
      </c>
      <c r="F28" s="276">
        <v>24974.088876128542</v>
      </c>
      <c r="G28" s="276">
        <v>24182.062174691728</v>
      </c>
      <c r="H28" s="276">
        <v>26357.88668642471</v>
      </c>
      <c r="I28" s="277">
        <v>23135.29020400624</v>
      </c>
      <c r="J28" s="278">
        <v>22899.193996910035</v>
      </c>
      <c r="K28" s="276">
        <v>32022.059217968002</v>
      </c>
      <c r="L28" s="276">
        <v>27136.754266024611</v>
      </c>
      <c r="M28" s="276">
        <v>23858.437233501572</v>
      </c>
      <c r="N28" s="276">
        <v>29598.564824253939</v>
      </c>
      <c r="O28" s="279">
        <v>25034.815038159992</v>
      </c>
      <c r="P28" s="316">
        <f>SUM(D28:O28)</f>
        <v>304900.02962595673</v>
      </c>
      <c r="T28" s="122"/>
      <c r="U28" s="122" t="s">
        <v>216</v>
      </c>
      <c r="V28" s="545">
        <v>5889.6024299266428</v>
      </c>
      <c r="W28" s="546">
        <v>5543.3706366469914</v>
      </c>
      <c r="X28" s="546">
        <v>7137.1395403191027</v>
      </c>
      <c r="Y28" s="546">
        <v>8569.8087972527646</v>
      </c>
      <c r="Z28" s="546">
        <v>7885.4960570420271</v>
      </c>
      <c r="AA28" s="546">
        <v>6093.223254457761</v>
      </c>
      <c r="AB28" s="546">
        <v>7253.2864595122364</v>
      </c>
      <c r="AC28" s="546">
        <v>11018.387742451576</v>
      </c>
      <c r="AD28" s="546">
        <v>7330.8220068273886</v>
      </c>
      <c r="AE28" s="546">
        <v>7480.8461342590927</v>
      </c>
      <c r="AF28" s="546">
        <v>8263.0550127274892</v>
      </c>
      <c r="AG28" s="547">
        <v>6829.5840855841761</v>
      </c>
    </row>
    <row r="29" spans="2:33" ht="16.7" customHeight="1" x14ac:dyDescent="0.25">
      <c r="B29" s="1026"/>
      <c r="C29" s="21" t="s">
        <v>149</v>
      </c>
      <c r="D29" s="317">
        <f>D27/D28-1</f>
        <v>-0.15232851044060569</v>
      </c>
      <c r="E29" s="318">
        <f t="shared" ref="E29" si="74">E27/E28-1</f>
        <v>-0.15840350281101145</v>
      </c>
      <c r="F29" s="318">
        <f t="shared" ref="F29" si="75">F27/F28-1</f>
        <v>-2.6419492389574417E-3</v>
      </c>
      <c r="G29" s="318">
        <f t="shared" ref="G29" si="76">G27/G28-1</f>
        <v>-1.8235314368497568E-2</v>
      </c>
      <c r="H29" s="318">
        <f t="shared" ref="H29" si="77">H27/H28-1</f>
        <v>-4.5283137509993798E-3</v>
      </c>
      <c r="I29" s="319">
        <f t="shared" ref="I29" si="78">I27/I28-1</f>
        <v>-0.19005615907606443</v>
      </c>
      <c r="J29" s="320">
        <f t="shared" ref="J29" si="79">J27/J28-1</f>
        <v>0.18361426132534531</v>
      </c>
      <c r="K29" s="318">
        <f t="shared" ref="K29" si="80">K27/K28-1</f>
        <v>0.17480590270628471</v>
      </c>
      <c r="L29" s="318">
        <f t="shared" ref="L29" si="81">L27/L28-1</f>
        <v>-1.9300997872168657E-2</v>
      </c>
      <c r="M29" s="318">
        <f t="shared" ref="M29" si="82">M27/M28-1</f>
        <v>0.22565129956109287</v>
      </c>
      <c r="N29" s="318">
        <f t="shared" ref="N29" si="83">N27/N28-1</f>
        <v>-0.12550937790299821</v>
      </c>
      <c r="O29" s="321">
        <f t="shared" ref="O29:P29" si="84">O27/O28-1</f>
        <v>-0.14169391548743426</v>
      </c>
      <c r="P29" s="322">
        <f t="shared" si="84"/>
        <v>-1.5514737162858228E-2</v>
      </c>
      <c r="T29" s="120" t="s">
        <v>686</v>
      </c>
      <c r="U29" s="126" t="s">
        <v>685</v>
      </c>
      <c r="V29" s="312">
        <v>532309.99999999988</v>
      </c>
      <c r="W29" s="313">
        <v>520790.00000000006</v>
      </c>
      <c r="X29" s="313">
        <v>659710</v>
      </c>
      <c r="Y29" s="313">
        <v>661840</v>
      </c>
      <c r="Z29" s="313">
        <v>698150</v>
      </c>
      <c r="AA29" s="313">
        <v>533789.99999999988</v>
      </c>
      <c r="AB29" s="313">
        <v>619799.99999999988</v>
      </c>
      <c r="AC29" s="313">
        <v>830840</v>
      </c>
      <c r="AD29" s="313">
        <v>595300</v>
      </c>
      <c r="AE29" s="313">
        <v>676469.99999999988</v>
      </c>
      <c r="AF29" s="313">
        <v>707160</v>
      </c>
      <c r="AG29" s="314">
        <v>597310</v>
      </c>
    </row>
    <row r="30" spans="2:33" ht="16.7" customHeight="1" x14ac:dyDescent="0.25">
      <c r="B30" s="1027" t="s">
        <v>444</v>
      </c>
      <c r="C30" s="647" t="s">
        <v>687</v>
      </c>
      <c r="D30" s="269">
        <v>8984.8709377561499</v>
      </c>
      <c r="E30" s="270">
        <v>9174.8803839583161</v>
      </c>
      <c r="F30" s="270">
        <v>11591.197515143283</v>
      </c>
      <c r="G30" s="270">
        <v>14831.767735677013</v>
      </c>
      <c r="H30" s="270">
        <v>16001.719772161003</v>
      </c>
      <c r="I30" s="271">
        <v>12996.602845734244</v>
      </c>
      <c r="J30" s="272">
        <v>19579.633535330759</v>
      </c>
      <c r="K30" s="270">
        <v>21164.329300738878</v>
      </c>
      <c r="L30" s="270">
        <v>14510.84167902937</v>
      </c>
      <c r="M30" s="270">
        <v>17145.348837241301</v>
      </c>
      <c r="N30" s="270">
        <v>13592.701522706808</v>
      </c>
      <c r="O30" s="273">
        <v>9847.4909736828085</v>
      </c>
      <c r="P30" s="315">
        <f>SUM(D30:O30)</f>
        <v>169421.38503915994</v>
      </c>
      <c r="T30" s="122"/>
      <c r="U30" s="122" t="s">
        <v>216</v>
      </c>
      <c r="V30" s="545">
        <v>554349</v>
      </c>
      <c r="W30" s="546">
        <v>560299</v>
      </c>
      <c r="X30" s="546">
        <v>702570</v>
      </c>
      <c r="Y30" s="546">
        <v>679780</v>
      </c>
      <c r="Z30" s="546">
        <v>706780</v>
      </c>
      <c r="AA30" s="546">
        <v>587591</v>
      </c>
      <c r="AB30" s="546">
        <v>663489</v>
      </c>
      <c r="AC30" s="546">
        <v>867301</v>
      </c>
      <c r="AD30" s="546">
        <v>658881</v>
      </c>
      <c r="AE30" s="546">
        <v>697681</v>
      </c>
      <c r="AF30" s="546">
        <v>718870</v>
      </c>
      <c r="AG30" s="547">
        <v>655579</v>
      </c>
    </row>
    <row r="31" spans="2:33" ht="16.7" customHeight="1" x14ac:dyDescent="0.25">
      <c r="B31" s="1025"/>
      <c r="C31" s="19" t="s">
        <v>215</v>
      </c>
      <c r="D31" s="275">
        <v>8699.6177602886273</v>
      </c>
      <c r="E31" s="276">
        <v>10936.653105141393</v>
      </c>
      <c r="F31" s="276">
        <v>10591.305470119543</v>
      </c>
      <c r="G31" s="276">
        <v>15589.249652254073</v>
      </c>
      <c r="H31" s="276">
        <v>16044.896479194804</v>
      </c>
      <c r="I31" s="277">
        <v>15777.292934934863</v>
      </c>
      <c r="J31" s="278">
        <v>15300.799596147996</v>
      </c>
      <c r="K31" s="276">
        <v>18408.684686477747</v>
      </c>
      <c r="L31" s="276">
        <v>16993.356347716297</v>
      </c>
      <c r="M31" s="276">
        <v>15392.367849031498</v>
      </c>
      <c r="N31" s="276">
        <v>15312.35620830235</v>
      </c>
      <c r="O31" s="279">
        <v>11064.699567862286</v>
      </c>
      <c r="P31" s="316">
        <f>SUM(D31:O31)</f>
        <v>170111.27965747149</v>
      </c>
    </row>
    <row r="32" spans="2:33" ht="16.7" customHeight="1" x14ac:dyDescent="0.25">
      <c r="B32" s="1026"/>
      <c r="C32" s="21" t="s">
        <v>149</v>
      </c>
      <c r="D32" s="317">
        <f>D30/D31-1</f>
        <v>3.2789162159471585E-2</v>
      </c>
      <c r="E32" s="318">
        <f t="shared" ref="E32" si="85">E30/E31-1</f>
        <v>-0.1610888362505396</v>
      </c>
      <c r="F32" s="318">
        <f t="shared" ref="F32" si="86">F30/F31-1</f>
        <v>9.4406874378674122E-2</v>
      </c>
      <c r="G32" s="318">
        <f t="shared" ref="G32" si="87">G30/G31-1</f>
        <v>-4.8590017702842769E-2</v>
      </c>
      <c r="H32" s="318">
        <f t="shared" ref="H32" si="88">H30/H31-1</f>
        <v>-2.6909931821490485E-3</v>
      </c>
      <c r="I32" s="319">
        <f t="shared" ref="I32" si="89">I30/I31-1</f>
        <v>-0.17624633710409709</v>
      </c>
      <c r="J32" s="320">
        <f t="shared" ref="J32" si="90">J30/J31-1</f>
        <v>0.27964773424389966</v>
      </c>
      <c r="K32" s="318">
        <f t="shared" ref="K32" si="91">K30/K31-1</f>
        <v>0.14969264025068085</v>
      </c>
      <c r="L32" s="318">
        <f t="shared" ref="L32" si="92">L30/L31-1</f>
        <v>-0.14608736602057704</v>
      </c>
      <c r="M32" s="318">
        <f t="shared" ref="M32" si="93">M30/M31-1</f>
        <v>0.11388637572874161</v>
      </c>
      <c r="N32" s="318">
        <f t="shared" ref="N32" si="94">N30/N31-1</f>
        <v>-0.11230503406543968</v>
      </c>
      <c r="O32" s="321">
        <f t="shared" ref="O32:P32" si="95">O30/O31-1</f>
        <v>-0.11000828235001447</v>
      </c>
      <c r="P32" s="322">
        <f t="shared" si="95"/>
        <v>-4.055548930680497E-3</v>
      </c>
      <c r="V32" s="88">
        <f>SUM(V8,V10,V12,V14,V16,V18,V20,V22,V24,V26,V28)</f>
        <v>554350</v>
      </c>
    </row>
    <row r="33" spans="2:18" ht="16.7" customHeight="1" x14ac:dyDescent="0.25">
      <c r="B33" s="1024" t="s">
        <v>296</v>
      </c>
      <c r="C33" s="647" t="s">
        <v>687</v>
      </c>
      <c r="D33" s="269">
        <v>5889.7166898207543</v>
      </c>
      <c r="E33" s="270">
        <v>6529.9693667285219</v>
      </c>
      <c r="F33" s="270">
        <v>9869.2484331358137</v>
      </c>
      <c r="G33" s="270">
        <v>9222.2068299845196</v>
      </c>
      <c r="H33" s="270">
        <v>9846.0354668768032</v>
      </c>
      <c r="I33" s="271">
        <v>6739.9631772753964</v>
      </c>
      <c r="J33" s="272">
        <v>7744.7836653896829</v>
      </c>
      <c r="K33" s="270">
        <v>12793.469008124061</v>
      </c>
      <c r="L33" s="270">
        <v>6581.3355718526418</v>
      </c>
      <c r="M33" s="270">
        <v>8100.7585262962602</v>
      </c>
      <c r="N33" s="270">
        <v>9930.4463041386098</v>
      </c>
      <c r="O33" s="273">
        <v>7087.1562203922413</v>
      </c>
      <c r="P33" s="315">
        <f>SUM(D33:O33)</f>
        <v>100335.08926001529</v>
      </c>
    </row>
    <row r="34" spans="2:18" ht="16.7" customHeight="1" x14ac:dyDescent="0.25">
      <c r="B34" s="1025"/>
      <c r="C34" s="19" t="s">
        <v>215</v>
      </c>
      <c r="D34" s="275">
        <v>6215.8785301582775</v>
      </c>
      <c r="E34" s="276">
        <v>5854.2666669994733</v>
      </c>
      <c r="F34" s="276">
        <v>7868.3130874361714</v>
      </c>
      <c r="G34" s="276">
        <v>9042.1317019772578</v>
      </c>
      <c r="H34" s="276">
        <v>9542.0631798833729</v>
      </c>
      <c r="I34" s="277">
        <v>8208.0995722032803</v>
      </c>
      <c r="J34" s="278">
        <v>7685.6542283044346</v>
      </c>
      <c r="K34" s="276">
        <v>10300.274529296383</v>
      </c>
      <c r="L34" s="276">
        <v>7084.7154560104836</v>
      </c>
      <c r="M34" s="276">
        <v>8066.9919197820163</v>
      </c>
      <c r="N34" s="276">
        <v>8578.5106671966532</v>
      </c>
      <c r="O34" s="279">
        <v>7813.7988792199249</v>
      </c>
      <c r="P34" s="316">
        <f>SUM(D34:O34)</f>
        <v>96260.698418467713</v>
      </c>
    </row>
    <row r="35" spans="2:18" ht="16.7" customHeight="1" x14ac:dyDescent="0.25">
      <c r="B35" s="1026"/>
      <c r="C35" s="21" t="s">
        <v>149</v>
      </c>
      <c r="D35" s="317">
        <f>D33/D34-1</f>
        <v>-5.247236392330501E-2</v>
      </c>
      <c r="E35" s="318">
        <f t="shared" ref="E35" si="96">E33/E34-1</f>
        <v>0.11542055361741332</v>
      </c>
      <c r="F35" s="318">
        <f t="shared" ref="F35" si="97">F33/F34-1</f>
        <v>0.25430296474789005</v>
      </c>
      <c r="G35" s="318">
        <f t="shared" ref="G35" si="98">G33/G34-1</f>
        <v>1.9915118905853291E-2</v>
      </c>
      <c r="H35" s="318">
        <f t="shared" ref="H35" si="99">H33/H34-1</f>
        <v>3.1856033780437221E-2</v>
      </c>
      <c r="I35" s="319">
        <f t="shared" ref="I35" si="100">I33/I34-1</f>
        <v>-0.17886435002564127</v>
      </c>
      <c r="J35" s="320">
        <f t="shared" ref="J35" si="101">J33/J34-1</f>
        <v>7.6934813001980906E-3</v>
      </c>
      <c r="K35" s="318">
        <f t="shared" ref="K35" si="102">K33/K34-1</f>
        <v>0.24205126491885731</v>
      </c>
      <c r="L35" s="318">
        <f t="shared" ref="L35" si="103">L33/L34-1</f>
        <v>-7.1051531608201435E-2</v>
      </c>
      <c r="M35" s="318">
        <f t="shared" ref="M35" si="104">M33/M34-1</f>
        <v>4.1857741832418416E-3</v>
      </c>
      <c r="N35" s="318">
        <f t="shared" ref="N35" si="105">N33/N34-1</f>
        <v>0.15759561180143078</v>
      </c>
      <c r="O35" s="321">
        <f t="shared" ref="O35:P35" si="106">O33/O34-1</f>
        <v>-9.2994799336353906E-2</v>
      </c>
      <c r="P35" s="322">
        <f t="shared" si="106"/>
        <v>4.2326628712324954E-2</v>
      </c>
    </row>
    <row r="36" spans="2:18" ht="16.7" customHeight="1" x14ac:dyDescent="0.25">
      <c r="B36" s="1024" t="s">
        <v>299</v>
      </c>
      <c r="C36" s="647" t="s">
        <v>687</v>
      </c>
      <c r="D36" s="269">
        <v>4819.6758149552024</v>
      </c>
      <c r="E36" s="270">
        <v>4776.194266729779</v>
      </c>
      <c r="F36" s="270">
        <v>7114.6947474466942</v>
      </c>
      <c r="G36" s="270">
        <v>7965.8593869281076</v>
      </c>
      <c r="H36" s="270">
        <v>8335.9174705345995</v>
      </c>
      <c r="I36" s="271">
        <v>5382.4979748448204</v>
      </c>
      <c r="J36" s="272">
        <v>7581.9437364622408</v>
      </c>
      <c r="K36" s="270">
        <v>11376.791531411052</v>
      </c>
      <c r="L36" s="270">
        <v>5467.7531507528438</v>
      </c>
      <c r="M36" s="270">
        <v>6614.5347369560732</v>
      </c>
      <c r="N36" s="270">
        <v>8788.7124572585017</v>
      </c>
      <c r="O36" s="273">
        <v>5866.4504469277144</v>
      </c>
      <c r="P36" s="315">
        <f>SUM(D36:O36)</f>
        <v>84091.025721207625</v>
      </c>
    </row>
    <row r="37" spans="2:18" ht="16.7" customHeight="1" x14ac:dyDescent="0.25">
      <c r="B37" s="1025"/>
      <c r="C37" s="19" t="s">
        <v>215</v>
      </c>
      <c r="D37" s="275">
        <v>5889.6024299266428</v>
      </c>
      <c r="E37" s="276">
        <v>5543.3706366469914</v>
      </c>
      <c r="F37" s="276">
        <v>7137.1395403191027</v>
      </c>
      <c r="G37" s="276">
        <v>8569.8087972527646</v>
      </c>
      <c r="H37" s="276">
        <v>7885.4960570420271</v>
      </c>
      <c r="I37" s="277">
        <v>6093.223254457761</v>
      </c>
      <c r="J37" s="278">
        <v>7253.2864595122364</v>
      </c>
      <c r="K37" s="276">
        <v>11018.387742451576</v>
      </c>
      <c r="L37" s="276">
        <v>7330.8220068273886</v>
      </c>
      <c r="M37" s="276">
        <v>7480.8461342590927</v>
      </c>
      <c r="N37" s="276">
        <v>8263.0550127274892</v>
      </c>
      <c r="O37" s="279">
        <v>6829.5840855841761</v>
      </c>
      <c r="P37" s="316">
        <f>SUM(D37:O37)</f>
        <v>89294.622157007252</v>
      </c>
    </row>
    <row r="38" spans="2:18" ht="16.7" customHeight="1" thickBot="1" x14ac:dyDescent="0.3">
      <c r="B38" s="1031"/>
      <c r="C38" s="23" t="s">
        <v>149</v>
      </c>
      <c r="D38" s="323">
        <f>D36/D37-1</f>
        <v>-0.18166363989780665</v>
      </c>
      <c r="E38" s="324">
        <f t="shared" ref="E38" si="107">E36/E37-1</f>
        <v>-0.13839528694787995</v>
      </c>
      <c r="F38" s="324">
        <f t="shared" ref="F38" si="108">F36/F37-1</f>
        <v>-3.1447882930708548E-3</v>
      </c>
      <c r="G38" s="324">
        <f t="shared" ref="G38" si="109">G36/G37-1</f>
        <v>-7.0474082282706907E-2</v>
      </c>
      <c r="H38" s="324">
        <f t="shared" ref="H38" si="110">H36/H37-1</f>
        <v>5.7120238249352751E-2</v>
      </c>
      <c r="I38" s="325">
        <f t="shared" ref="I38" si="111">I36/I37-1</f>
        <v>-0.1166419233191528</v>
      </c>
      <c r="J38" s="326">
        <f t="shared" ref="J38" si="112">J36/J37-1</f>
        <v>4.5311498282132545E-2</v>
      </c>
      <c r="K38" s="324">
        <f t="shared" ref="K38" si="113">K36/K37-1</f>
        <v>3.2527788759749265E-2</v>
      </c>
      <c r="L38" s="324">
        <f t="shared" ref="L38" si="114">L36/L37-1</f>
        <v>-0.25414187581412007</v>
      </c>
      <c r="M38" s="324">
        <f t="shared" ref="M38" si="115">M36/M37-1</f>
        <v>-0.11580393203593398</v>
      </c>
      <c r="N38" s="324">
        <f t="shared" ref="N38" si="116">N36/N37-1</f>
        <v>6.361538725342486E-2</v>
      </c>
      <c r="O38" s="327">
        <f t="shared" ref="O38:P38" si="117">O36/O37-1</f>
        <v>-0.14102376170892095</v>
      </c>
      <c r="P38" s="328">
        <f t="shared" si="117"/>
        <v>-5.8274466144782044E-2</v>
      </c>
    </row>
    <row r="39" spans="2:18" ht="16.7" customHeight="1" thickTop="1" x14ac:dyDescent="0.25">
      <c r="B39" s="1025" t="s">
        <v>49</v>
      </c>
      <c r="C39" s="647" t="s">
        <v>687</v>
      </c>
      <c r="D39" s="295">
        <v>532309.99999999988</v>
      </c>
      <c r="E39" s="296">
        <v>520790</v>
      </c>
      <c r="F39" s="296">
        <v>659709.99999999988</v>
      </c>
      <c r="G39" s="296">
        <v>661840.00000000012</v>
      </c>
      <c r="H39" s="296">
        <v>698149.99999999977</v>
      </c>
      <c r="I39" s="297">
        <v>533790</v>
      </c>
      <c r="J39" s="298">
        <v>619800</v>
      </c>
      <c r="K39" s="296">
        <v>830839.99999999988</v>
      </c>
      <c r="L39" s="296">
        <v>595300.00000000012</v>
      </c>
      <c r="M39" s="296">
        <v>676470.00000000023</v>
      </c>
      <c r="N39" s="296">
        <v>707159.99999999977</v>
      </c>
      <c r="O39" s="299">
        <v>597310</v>
      </c>
      <c r="P39" s="648">
        <f>SUM(D39:O39)</f>
        <v>7633470</v>
      </c>
    </row>
    <row r="40" spans="2:18" ht="16.7" customHeight="1" x14ac:dyDescent="0.25">
      <c r="B40" s="1025"/>
      <c r="C40" s="19" t="s">
        <v>215</v>
      </c>
      <c r="D40" s="275">
        <v>554349</v>
      </c>
      <c r="E40" s="276">
        <v>560299</v>
      </c>
      <c r="F40" s="276">
        <v>702570</v>
      </c>
      <c r="G40" s="276">
        <v>679780</v>
      </c>
      <c r="H40" s="276">
        <v>706780</v>
      </c>
      <c r="I40" s="277">
        <v>587591</v>
      </c>
      <c r="J40" s="278">
        <v>663489</v>
      </c>
      <c r="K40" s="276">
        <v>867301</v>
      </c>
      <c r="L40" s="276">
        <v>658881</v>
      </c>
      <c r="M40" s="276">
        <v>697681</v>
      </c>
      <c r="N40" s="276">
        <v>718870</v>
      </c>
      <c r="O40" s="279">
        <v>655579</v>
      </c>
      <c r="P40" s="329">
        <f>SUM(D40:O40)</f>
        <v>8053170</v>
      </c>
    </row>
    <row r="41" spans="2:18" ht="16.7" customHeight="1" thickBot="1" x14ac:dyDescent="0.3">
      <c r="B41" s="1030"/>
      <c r="C41" s="20" t="s">
        <v>149</v>
      </c>
      <c r="D41" s="646">
        <f>D39/D40-1</f>
        <v>-3.9756543260653698E-2</v>
      </c>
      <c r="E41" s="649">
        <f t="shared" ref="E41" si="118">E39/E40-1</f>
        <v>-7.0514136202277755E-2</v>
      </c>
      <c r="F41" s="649">
        <f t="shared" ref="F41" si="119">F39/F40-1</f>
        <v>-6.1004597406664307E-2</v>
      </c>
      <c r="G41" s="649">
        <f t="shared" ref="G41" si="120">G39/G40-1</f>
        <v>-2.6390891170672726E-2</v>
      </c>
      <c r="H41" s="649">
        <f t="shared" ref="H41" si="121">H39/H40-1</f>
        <v>-1.2210305894338025E-2</v>
      </c>
      <c r="I41" s="650">
        <f t="shared" ref="I41" si="122">I39/I40-1</f>
        <v>-9.1561987845286907E-2</v>
      </c>
      <c r="J41" s="651">
        <f t="shared" ref="J41" si="123">J39/J40-1</f>
        <v>-6.5847361448343578E-2</v>
      </c>
      <c r="K41" s="649">
        <f t="shared" ref="K41" si="124">K39/K40-1</f>
        <v>-4.203961485113028E-2</v>
      </c>
      <c r="L41" s="649">
        <f t="shared" ref="L41" si="125">L39/L40-1</f>
        <v>-9.6498457232793045E-2</v>
      </c>
      <c r="M41" s="649">
        <f t="shared" ref="M41" si="126">M39/M40-1</f>
        <v>-3.0402146539750596E-2</v>
      </c>
      <c r="N41" s="649">
        <f t="shared" ref="N41" si="127">N39/N40-1</f>
        <v>-1.6289454282415794E-2</v>
      </c>
      <c r="O41" s="652">
        <f t="shared" ref="O41:P41" si="128">O39/O40-1</f>
        <v>-8.8881736602301142E-2</v>
      </c>
      <c r="P41" s="330">
        <f t="shared" si="128"/>
        <v>-5.2116123216075172E-2</v>
      </c>
    </row>
    <row r="42" spans="2:18" ht="12" customHeight="1" x14ac:dyDescent="0.15">
      <c r="B42" s="24" t="s">
        <v>447</v>
      </c>
      <c r="C42" s="83"/>
      <c r="D42" s="83"/>
      <c r="E42" s="83"/>
      <c r="F42" s="83"/>
      <c r="G42" s="83"/>
      <c r="H42" s="83"/>
      <c r="I42" s="83"/>
      <c r="J42" s="24" t="s">
        <v>853</v>
      </c>
      <c r="K42" s="83"/>
      <c r="L42" s="83"/>
      <c r="M42" s="83"/>
      <c r="N42" s="83"/>
      <c r="O42" s="83"/>
      <c r="P42" s="83"/>
      <c r="Q42" s="83"/>
      <c r="R42" s="83"/>
    </row>
    <row r="43" spans="2:18" ht="12" customHeight="1" x14ac:dyDescent="0.15">
      <c r="B43" s="24" t="s">
        <v>448</v>
      </c>
      <c r="C43" s="83"/>
      <c r="D43" s="83"/>
      <c r="E43" s="83"/>
      <c r="F43" s="83"/>
      <c r="G43" s="83"/>
      <c r="H43" s="83"/>
      <c r="I43" s="83"/>
      <c r="J43" s="24" t="s">
        <v>489</v>
      </c>
      <c r="K43" s="83"/>
      <c r="L43" s="83"/>
      <c r="M43" s="83"/>
      <c r="N43" s="83"/>
      <c r="O43" s="83"/>
      <c r="P43" s="83"/>
      <c r="Q43" s="83"/>
      <c r="R43" s="83"/>
    </row>
    <row r="44" spans="2:18" s="1" customFormat="1" ht="12" customHeight="1" x14ac:dyDescent="0.25">
      <c r="B44" s="4" t="s">
        <v>178</v>
      </c>
      <c r="C44" s="83"/>
      <c r="D44" s="83"/>
      <c r="E44" s="83"/>
      <c r="F44" s="83"/>
      <c r="G44" s="83"/>
      <c r="H44" s="83"/>
      <c r="I44" s="83"/>
      <c r="J44" s="981" t="s">
        <v>833</v>
      </c>
      <c r="K44" s="83"/>
      <c r="L44" s="83"/>
      <c r="M44" s="83"/>
      <c r="N44" s="83"/>
      <c r="O44" s="83"/>
      <c r="P44" s="83"/>
      <c r="Q44" s="83"/>
      <c r="R44" s="83"/>
    </row>
    <row r="45" spans="2:18" s="1" customFormat="1" ht="12" customHeight="1" x14ac:dyDescent="0.25">
      <c r="B45" s="25" t="s">
        <v>495</v>
      </c>
      <c r="C45" s="83"/>
      <c r="D45" s="83"/>
      <c r="E45" s="83"/>
      <c r="F45" s="83"/>
      <c r="G45" s="83"/>
      <c r="H45" s="83"/>
      <c r="I45" s="83"/>
      <c r="K45" s="83"/>
      <c r="L45" s="83"/>
      <c r="M45" s="83"/>
      <c r="N45" s="83"/>
      <c r="O45" s="83"/>
      <c r="P45" s="83"/>
      <c r="Q45" s="83"/>
      <c r="R45" s="83"/>
    </row>
    <row r="46" spans="2:18" s="1" customFormat="1" ht="12" customHeight="1" x14ac:dyDescent="0.25">
      <c r="J46" s="981"/>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ignoredErrors>
    <ignoredError sqref="P8:P3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BD73-5F8A-43B9-A5A1-8CB4B16BC9F5}">
  <sheetPr codeName="Sheet16">
    <tabColor theme="7"/>
  </sheetPr>
  <dimension ref="A1:Y50"/>
  <sheetViews>
    <sheetView showGridLines="0" topLeftCell="A7" zoomScaleNormal="100" workbookViewId="0">
      <selection activeCell="K35" sqref="K35"/>
    </sheetView>
  </sheetViews>
  <sheetFormatPr defaultColWidth="9" defaultRowHeight="14.25" x14ac:dyDescent="0.25"/>
  <cols>
    <col min="1" max="1" width="3.125" style="2" customWidth="1"/>
    <col min="2" max="9" width="9" style="1"/>
    <col min="10" max="10" width="3.125" style="1" customWidth="1"/>
    <col min="11" max="11" width="9" style="1"/>
    <col min="12" max="12" width="12.375" style="1" customWidth="1"/>
    <col min="13" max="13" width="9" style="1"/>
    <col min="14" max="14" width="9" style="1" customWidth="1"/>
    <col min="15" max="15" width="9" style="1"/>
    <col min="16" max="16" width="9" style="1" customWidth="1"/>
    <col min="17" max="24" width="9" style="1"/>
    <col min="25" max="25" width="12" style="1" bestFit="1" customWidth="1"/>
    <col min="26" max="16384" width="9" style="1"/>
  </cols>
  <sheetData>
    <row r="1" spans="2:25" x14ac:dyDescent="0.25">
      <c r="B1" s="1" t="s">
        <v>230</v>
      </c>
    </row>
    <row r="2" spans="2:25" x14ac:dyDescent="0.25">
      <c r="L2" s="1" t="s">
        <v>306</v>
      </c>
    </row>
    <row r="3" spans="2:25" x14ac:dyDescent="0.25">
      <c r="B3" s="11"/>
      <c r="C3" s="12"/>
      <c r="D3" s="12"/>
      <c r="E3" s="12"/>
      <c r="F3" s="12"/>
      <c r="G3" s="12"/>
      <c r="H3" s="12"/>
      <c r="I3" s="13"/>
      <c r="L3" s="1" t="s">
        <v>490</v>
      </c>
    </row>
    <row r="4" spans="2:25" x14ac:dyDescent="0.25">
      <c r="B4" s="14"/>
      <c r="I4" s="15"/>
    </row>
    <row r="5" spans="2:25" x14ac:dyDescent="0.25">
      <c r="B5" s="14"/>
      <c r="I5" s="15"/>
      <c r="L5" s="1" t="s">
        <v>491</v>
      </c>
    </row>
    <row r="6" spans="2:25" x14ac:dyDescent="0.25">
      <c r="B6" s="14"/>
      <c r="I6" s="15"/>
      <c r="L6" s="49" t="s">
        <v>311</v>
      </c>
      <c r="M6" s="44" t="s">
        <v>459</v>
      </c>
      <c r="N6" s="45" t="s">
        <v>461</v>
      </c>
      <c r="O6" s="45" t="s">
        <v>463</v>
      </c>
      <c r="P6" s="45" t="s">
        <v>465</v>
      </c>
      <c r="Q6" s="45" t="s">
        <v>467</v>
      </c>
      <c r="R6" s="45" t="s">
        <v>469</v>
      </c>
      <c r="S6" s="45" t="s">
        <v>471</v>
      </c>
      <c r="T6" s="45" t="s">
        <v>473</v>
      </c>
      <c r="U6" s="45" t="s">
        <v>475</v>
      </c>
      <c r="V6" s="45" t="s">
        <v>477</v>
      </c>
      <c r="W6" s="45" t="s">
        <v>479</v>
      </c>
      <c r="X6" s="46" t="s">
        <v>481</v>
      </c>
    </row>
    <row r="7" spans="2:25" x14ac:dyDescent="0.25">
      <c r="B7" s="14"/>
      <c r="I7" s="15"/>
      <c r="L7" s="860" t="s">
        <v>682</v>
      </c>
      <c r="M7" s="80">
        <v>532309.99999999988</v>
      </c>
      <c r="N7" s="81">
        <v>520790</v>
      </c>
      <c r="O7" s="81">
        <v>659709.99999999988</v>
      </c>
      <c r="P7" s="81">
        <v>661840.00000000012</v>
      </c>
      <c r="Q7" s="81">
        <v>698149.99999999977</v>
      </c>
      <c r="R7" s="81">
        <v>533790</v>
      </c>
      <c r="S7" s="81">
        <v>619800</v>
      </c>
      <c r="T7" s="81">
        <v>830839.99999999988</v>
      </c>
      <c r="U7" s="81">
        <v>595300.00000000012</v>
      </c>
      <c r="V7" s="81">
        <v>676470.00000000023</v>
      </c>
      <c r="W7" s="81">
        <v>707159.99999999977</v>
      </c>
      <c r="X7" s="82">
        <v>597310</v>
      </c>
      <c r="Y7" s="1">
        <v>7633470.0000000009</v>
      </c>
    </row>
    <row r="8" spans="2:25" x14ac:dyDescent="0.25">
      <c r="B8" s="14"/>
      <c r="I8" s="15"/>
      <c r="L8" s="861" t="s">
        <v>19</v>
      </c>
      <c r="M8" s="66">
        <v>554349</v>
      </c>
      <c r="N8" s="67">
        <v>560299</v>
      </c>
      <c r="O8" s="67">
        <v>702570</v>
      </c>
      <c r="P8" s="67">
        <v>679780</v>
      </c>
      <c r="Q8" s="67">
        <v>706780</v>
      </c>
      <c r="R8" s="67">
        <v>587591</v>
      </c>
      <c r="S8" s="67">
        <v>663489</v>
      </c>
      <c r="T8" s="67">
        <v>867301</v>
      </c>
      <c r="U8" s="67">
        <v>658881</v>
      </c>
      <c r="V8" s="67">
        <v>697681</v>
      </c>
      <c r="W8" s="67">
        <v>718870</v>
      </c>
      <c r="X8" s="68">
        <v>655579</v>
      </c>
    </row>
    <row r="9" spans="2:25" x14ac:dyDescent="0.25">
      <c r="B9" s="14"/>
      <c r="I9" s="15"/>
      <c r="L9" s="860" t="s">
        <v>73</v>
      </c>
      <c r="M9" s="80">
        <v>216203</v>
      </c>
      <c r="N9" s="81">
        <v>216108</v>
      </c>
      <c r="O9" s="81">
        <v>260728</v>
      </c>
      <c r="P9" s="81">
        <v>250891</v>
      </c>
      <c r="Q9" s="81">
        <v>256815</v>
      </c>
      <c r="R9" s="81">
        <v>226613.84372523584</v>
      </c>
      <c r="S9" s="81">
        <v>251882.05838939451</v>
      </c>
      <c r="T9" s="81">
        <v>294295.44092349603</v>
      </c>
      <c r="U9" s="81">
        <v>240698.57185661048</v>
      </c>
      <c r="V9" s="81">
        <v>257717.35862852586</v>
      </c>
      <c r="W9" s="81">
        <v>266964.90085041779</v>
      </c>
      <c r="X9" s="82">
        <v>250127.7784007304</v>
      </c>
      <c r="Y9" s="1">
        <v>3464160.8219679701</v>
      </c>
    </row>
    <row r="10" spans="2:25" x14ac:dyDescent="0.25">
      <c r="B10" s="14"/>
      <c r="I10" s="15"/>
      <c r="L10" s="84" t="s">
        <v>74</v>
      </c>
      <c r="M10" s="85">
        <v>115679</v>
      </c>
      <c r="N10" s="86">
        <v>106461</v>
      </c>
      <c r="O10" s="86">
        <v>142627</v>
      </c>
      <c r="P10" s="86">
        <v>150030</v>
      </c>
      <c r="Q10" s="86">
        <v>160261</v>
      </c>
      <c r="R10" s="86">
        <v>102836.1143321868</v>
      </c>
      <c r="S10" s="86">
        <v>107894.60080339533</v>
      </c>
      <c r="T10" s="86">
        <v>188238.82526733269</v>
      </c>
      <c r="U10" s="86">
        <v>122061.48434954963</v>
      </c>
      <c r="V10" s="86">
        <v>153916.26716778945</v>
      </c>
      <c r="W10" s="86">
        <v>169196.80578669923</v>
      </c>
      <c r="X10" s="87">
        <v>109956.20210409474</v>
      </c>
      <c r="Y10" s="1">
        <v>1378446.7462828017</v>
      </c>
    </row>
    <row r="11" spans="2:25" x14ac:dyDescent="0.25">
      <c r="B11" s="14"/>
      <c r="I11" s="15"/>
      <c r="L11" s="84" t="s">
        <v>75</v>
      </c>
      <c r="M11" s="85">
        <v>33376</v>
      </c>
      <c r="N11" s="86">
        <v>34784</v>
      </c>
      <c r="O11" s="86">
        <v>54242</v>
      </c>
      <c r="P11" s="86">
        <v>54089</v>
      </c>
      <c r="Q11" s="86">
        <v>59535</v>
      </c>
      <c r="R11" s="86">
        <v>37339.120135684221</v>
      </c>
      <c r="S11" s="86">
        <v>49480.436792215405</v>
      </c>
      <c r="T11" s="86">
        <v>74181.632233588054</v>
      </c>
      <c r="U11" s="86">
        <v>40910.441281340791</v>
      </c>
      <c r="V11" s="86">
        <v>49564.1763934833</v>
      </c>
      <c r="W11" s="86">
        <v>59807.947775869034</v>
      </c>
      <c r="X11" s="87">
        <v>42170.762467705186</v>
      </c>
      <c r="Y11" s="1">
        <v>504986.57700655155</v>
      </c>
    </row>
    <row r="12" spans="2:25" x14ac:dyDescent="0.25">
      <c r="B12" s="14"/>
      <c r="I12" s="15"/>
      <c r="L12" s="84" t="s">
        <v>76</v>
      </c>
      <c r="M12" s="85">
        <v>18682</v>
      </c>
      <c r="N12" s="86">
        <v>16325</v>
      </c>
      <c r="O12" s="86">
        <v>20148</v>
      </c>
      <c r="P12" s="86">
        <v>19870</v>
      </c>
      <c r="Q12" s="86">
        <v>22155</v>
      </c>
      <c r="R12" s="86">
        <v>18115.377960935431</v>
      </c>
      <c r="S12" s="86">
        <v>20087.527219965348</v>
      </c>
      <c r="T12" s="86">
        <v>29022.653313299445</v>
      </c>
      <c r="U12" s="86">
        <v>18646.294735420182</v>
      </c>
      <c r="V12" s="86">
        <v>18244.104780533235</v>
      </c>
      <c r="W12" s="86">
        <v>20780.856956885062</v>
      </c>
      <c r="X12" s="87">
        <v>22346.586627965517</v>
      </c>
      <c r="Y12" s="1">
        <v>285526.21677372407</v>
      </c>
    </row>
    <row r="13" spans="2:25" x14ac:dyDescent="0.25">
      <c r="B13" s="14"/>
      <c r="I13" s="15"/>
      <c r="L13" s="84" t="s">
        <v>77</v>
      </c>
      <c r="M13" s="85">
        <v>34564</v>
      </c>
      <c r="N13" s="86">
        <v>30829</v>
      </c>
      <c r="O13" s="86">
        <v>39410</v>
      </c>
      <c r="P13" s="86">
        <v>41984</v>
      </c>
      <c r="Q13" s="86">
        <v>41479</v>
      </c>
      <c r="R13" s="86">
        <v>32475.638746591503</v>
      </c>
      <c r="S13" s="86">
        <v>38279.961246852181</v>
      </c>
      <c r="T13" s="86">
        <v>49076.905339000186</v>
      </c>
      <c r="U13" s="86">
        <v>32238.34500065602</v>
      </c>
      <c r="V13" s="86">
        <v>42267.486744460155</v>
      </c>
      <c r="W13" s="86">
        <v>39686.142652484297</v>
      </c>
      <c r="X13" s="87">
        <v>37647.717576565781</v>
      </c>
      <c r="Y13" s="1">
        <v>503415.24965799379</v>
      </c>
    </row>
    <row r="14" spans="2:25" x14ac:dyDescent="0.25">
      <c r="B14" s="14"/>
      <c r="I14" s="15"/>
      <c r="L14" s="84" t="s">
        <v>78</v>
      </c>
      <c r="M14" s="85">
        <v>50962</v>
      </c>
      <c r="N14" s="86">
        <v>48378</v>
      </c>
      <c r="O14" s="86">
        <v>57155</v>
      </c>
      <c r="P14" s="86">
        <v>58378</v>
      </c>
      <c r="Q14" s="86">
        <v>60291</v>
      </c>
      <c r="R14" s="86">
        <v>47483.497448254901</v>
      </c>
      <c r="S14" s="86">
        <v>54022.501664757881</v>
      </c>
      <c r="T14" s="86">
        <v>69583.60737590873</v>
      </c>
      <c r="U14" s="86">
        <v>51416.598511633565</v>
      </c>
      <c r="V14" s="86">
        <v>56347.120348669145</v>
      </c>
      <c r="W14" s="86">
        <v>59905.866238162031</v>
      </c>
      <c r="X14" s="87">
        <v>58967.749544284452</v>
      </c>
      <c r="Y14" s="1">
        <v>713931.32008251525</v>
      </c>
    </row>
    <row r="15" spans="2:25" x14ac:dyDescent="0.25">
      <c r="B15" s="14"/>
      <c r="I15" s="15"/>
      <c r="L15" s="84" t="s">
        <v>79</v>
      </c>
      <c r="M15" s="85">
        <v>24726</v>
      </c>
      <c r="N15" s="86">
        <v>27254</v>
      </c>
      <c r="O15" s="86">
        <v>31917</v>
      </c>
      <c r="P15" s="86">
        <v>30836</v>
      </c>
      <c r="Q15" s="86">
        <v>37193</v>
      </c>
      <c r="R15" s="86">
        <v>25069.057844534134</v>
      </c>
      <c r="S15" s="86">
        <v>36142.740358638155</v>
      </c>
      <c r="T15" s="86">
        <v>43486.641521021906</v>
      </c>
      <c r="U15" s="86">
        <v>36155.346033475922</v>
      </c>
      <c r="V15" s="86">
        <v>37310.719235307202</v>
      </c>
      <c r="W15" s="86">
        <v>32621.952089038328</v>
      </c>
      <c r="X15" s="87">
        <v>31804.571565751765</v>
      </c>
      <c r="Y15" s="1">
        <v>260226.38544369559</v>
      </c>
    </row>
    <row r="16" spans="2:25" x14ac:dyDescent="0.25">
      <c r="B16" s="14"/>
      <c r="I16" s="15"/>
      <c r="L16" s="84" t="s">
        <v>80</v>
      </c>
      <c r="M16" s="85">
        <v>18424</v>
      </c>
      <c r="N16" s="86">
        <v>20170</v>
      </c>
      <c r="O16" s="86">
        <v>24908</v>
      </c>
      <c r="P16" s="86">
        <v>23741</v>
      </c>
      <c r="Q16" s="86">
        <v>26239</v>
      </c>
      <c r="R16" s="86">
        <v>18738.285808722714</v>
      </c>
      <c r="S16" s="86">
        <v>27103.812587598452</v>
      </c>
      <c r="T16" s="86">
        <v>37619.704186079005</v>
      </c>
      <c r="U16" s="86">
        <v>26612.987829678506</v>
      </c>
      <c r="V16" s="86">
        <v>29242.124600737967</v>
      </c>
      <c r="W16" s="86">
        <v>25883.667366340262</v>
      </c>
      <c r="X16" s="87">
        <v>21487.534071899401</v>
      </c>
      <c r="Y16" s="1">
        <v>273704.48020536324</v>
      </c>
    </row>
    <row r="17" spans="2:25" x14ac:dyDescent="0.25">
      <c r="B17" s="14"/>
      <c r="I17" s="15"/>
      <c r="L17" s="84" t="s">
        <v>81</v>
      </c>
      <c r="M17" s="85">
        <v>8985</v>
      </c>
      <c r="N17" s="86">
        <v>9175</v>
      </c>
      <c r="O17" s="86">
        <v>11591</v>
      </c>
      <c r="P17" s="86">
        <v>14832</v>
      </c>
      <c r="Q17" s="86">
        <v>16002</v>
      </c>
      <c r="R17" s="86">
        <v>12996.602845734244</v>
      </c>
      <c r="S17" s="86">
        <v>19579.633535330759</v>
      </c>
      <c r="T17" s="86">
        <v>21164.329300738878</v>
      </c>
      <c r="U17" s="86">
        <v>14510.84167902937</v>
      </c>
      <c r="V17" s="86">
        <v>17145.348837241301</v>
      </c>
      <c r="W17" s="86">
        <v>13592.701522706808</v>
      </c>
      <c r="X17" s="87">
        <v>9847.4909736828085</v>
      </c>
      <c r="Y17" s="1">
        <v>135197.21371296336</v>
      </c>
    </row>
    <row r="18" spans="2:25" x14ac:dyDescent="0.25">
      <c r="B18" s="14"/>
      <c r="I18" s="15"/>
      <c r="L18" s="84" t="s">
        <v>295</v>
      </c>
      <c r="M18" s="85">
        <v>5890</v>
      </c>
      <c r="N18" s="86">
        <v>6530</v>
      </c>
      <c r="O18" s="86">
        <v>9869</v>
      </c>
      <c r="P18" s="86">
        <v>9222</v>
      </c>
      <c r="Q18" s="86">
        <v>9846</v>
      </c>
      <c r="R18" s="86">
        <v>6739.9631772753964</v>
      </c>
      <c r="S18" s="86">
        <v>7744.7836653896829</v>
      </c>
      <c r="T18" s="86">
        <v>12793.469008124061</v>
      </c>
      <c r="U18" s="86">
        <v>6581.3355718526418</v>
      </c>
      <c r="V18" s="86">
        <v>8100.7585262962602</v>
      </c>
      <c r="W18" s="86">
        <v>9930.4463041386098</v>
      </c>
      <c r="X18" s="87">
        <v>7087.1562203922413</v>
      </c>
      <c r="Y18" s="1">
        <v>59850.326001516049</v>
      </c>
    </row>
    <row r="19" spans="2:25" x14ac:dyDescent="0.25">
      <c r="B19" s="14"/>
      <c r="I19" s="15"/>
      <c r="L19" s="861" t="s">
        <v>298</v>
      </c>
      <c r="M19" s="66">
        <v>4820</v>
      </c>
      <c r="N19" s="67">
        <v>4776</v>
      </c>
      <c r="O19" s="67">
        <v>7115</v>
      </c>
      <c r="P19" s="67">
        <v>7966</v>
      </c>
      <c r="Q19" s="67">
        <v>8336</v>
      </c>
      <c r="R19" s="67">
        <v>5382.4979748448204</v>
      </c>
      <c r="S19" s="67">
        <v>7581.9437364622408</v>
      </c>
      <c r="T19" s="67">
        <v>11376.791531411052</v>
      </c>
      <c r="U19" s="67">
        <v>5467.7531507528438</v>
      </c>
      <c r="V19" s="67">
        <v>6614.5347369560732</v>
      </c>
      <c r="W19" s="67">
        <v>8788.7124572585017</v>
      </c>
      <c r="X19" s="68">
        <v>5866.4504469277144</v>
      </c>
      <c r="Y19" s="1">
        <v>54024.662864901671</v>
      </c>
    </row>
    <row r="20" spans="2:25" x14ac:dyDescent="0.25">
      <c r="B20" s="14"/>
      <c r="I20" s="15"/>
    </row>
    <row r="21" spans="2:25" x14ac:dyDescent="0.25">
      <c r="B21" s="14"/>
      <c r="I21" s="15"/>
    </row>
    <row r="22" spans="2:25" x14ac:dyDescent="0.25">
      <c r="B22" s="14"/>
      <c r="I22" s="15"/>
    </row>
    <row r="23" spans="2:25" x14ac:dyDescent="0.25">
      <c r="B23" s="14"/>
      <c r="I23" s="15"/>
    </row>
    <row r="24" spans="2:25" x14ac:dyDescent="0.25">
      <c r="B24" s="14"/>
      <c r="I24" s="15"/>
    </row>
    <row r="25" spans="2:25" x14ac:dyDescent="0.25">
      <c r="B25" s="14"/>
      <c r="I25" s="15"/>
    </row>
    <row r="26" spans="2:25" x14ac:dyDescent="0.25">
      <c r="B26" s="14"/>
      <c r="I26" s="15"/>
    </row>
    <row r="27" spans="2:25" x14ac:dyDescent="0.25">
      <c r="B27" s="14"/>
      <c r="I27" s="15"/>
    </row>
    <row r="28" spans="2:25" x14ac:dyDescent="0.25">
      <c r="B28" s="14"/>
      <c r="I28" s="15"/>
    </row>
    <row r="29" spans="2:25" x14ac:dyDescent="0.25">
      <c r="B29" s="16"/>
      <c r="C29" s="17"/>
      <c r="D29" s="17"/>
      <c r="E29" s="17"/>
      <c r="F29" s="17"/>
      <c r="G29" s="17"/>
      <c r="H29" s="17"/>
      <c r="I29" s="18"/>
    </row>
    <row r="30" spans="2:25" x14ac:dyDescent="0.25">
      <c r="L30" s="115"/>
      <c r="M30" s="878"/>
      <c r="N30" s="115"/>
      <c r="O30" s="115"/>
      <c r="P30" s="115"/>
      <c r="Q30" s="878"/>
      <c r="R30" s="115"/>
    </row>
    <row r="31" spans="2:25" x14ac:dyDescent="0.25">
      <c r="M31" s="148"/>
      <c r="N31" s="156"/>
      <c r="O31" s="115"/>
      <c r="Q31" s="148"/>
      <c r="R31" s="156"/>
    </row>
    <row r="32" spans="2:25" x14ac:dyDescent="0.25">
      <c r="B32" s="1" t="s">
        <v>231</v>
      </c>
      <c r="M32" s="148"/>
      <c r="N32" s="156"/>
      <c r="O32" s="115"/>
      <c r="Q32" s="148"/>
      <c r="R32" s="156"/>
    </row>
    <row r="33" spans="2:18" x14ac:dyDescent="0.25">
      <c r="M33" s="148"/>
      <c r="N33" s="88"/>
      <c r="O33" s="115"/>
      <c r="Q33" s="148"/>
      <c r="R33" s="156"/>
    </row>
    <row r="34" spans="2:18" x14ac:dyDescent="0.25">
      <c r="B34" s="11"/>
      <c r="C34" s="12"/>
      <c r="D34" s="12"/>
      <c r="E34" s="12"/>
      <c r="F34" s="12"/>
      <c r="G34" s="12"/>
      <c r="H34" s="12"/>
      <c r="I34" s="13"/>
      <c r="M34" s="148"/>
      <c r="N34" s="88"/>
      <c r="O34" s="115"/>
      <c r="Q34" s="148"/>
      <c r="R34" s="156"/>
    </row>
    <row r="35" spans="2:18" x14ac:dyDescent="0.25">
      <c r="B35" s="14"/>
      <c r="I35" s="15"/>
      <c r="M35" s="148"/>
      <c r="N35" s="88"/>
      <c r="O35" s="115"/>
      <c r="Q35" s="148"/>
      <c r="R35" s="156"/>
    </row>
    <row r="36" spans="2:18" x14ac:dyDescent="0.25">
      <c r="B36" s="14"/>
      <c r="I36" s="15"/>
      <c r="M36" s="148"/>
      <c r="N36" s="88"/>
      <c r="O36" s="115"/>
      <c r="Q36" s="148"/>
      <c r="R36" s="156"/>
    </row>
    <row r="37" spans="2:18" x14ac:dyDescent="0.25">
      <c r="B37" s="14"/>
      <c r="I37" s="15"/>
      <c r="M37" s="148"/>
      <c r="N37" s="88"/>
      <c r="O37" s="115"/>
      <c r="Q37" s="148"/>
      <c r="R37" s="156"/>
    </row>
    <row r="38" spans="2:18" x14ac:dyDescent="0.25">
      <c r="B38" s="14"/>
      <c r="I38" s="15"/>
      <c r="M38" s="148"/>
      <c r="N38" s="88"/>
      <c r="O38" s="115"/>
      <c r="Q38" s="148"/>
      <c r="R38" s="156"/>
    </row>
    <row r="39" spans="2:18" x14ac:dyDescent="0.25">
      <c r="B39" s="14"/>
      <c r="I39" s="15"/>
      <c r="M39" s="148"/>
      <c r="N39" s="88"/>
      <c r="O39" s="115"/>
      <c r="Q39" s="148"/>
      <c r="R39" s="156"/>
    </row>
    <row r="40" spans="2:18" x14ac:dyDescent="0.25">
      <c r="B40" s="14"/>
      <c r="I40" s="15"/>
      <c r="M40" s="148"/>
      <c r="N40" s="88"/>
      <c r="O40" s="115"/>
      <c r="Q40" s="148"/>
      <c r="R40" s="156"/>
    </row>
    <row r="41" spans="2:18" x14ac:dyDescent="0.25">
      <c r="B41" s="14"/>
      <c r="I41" s="15"/>
      <c r="M41" s="148"/>
      <c r="N41" s="88"/>
      <c r="O41" s="115"/>
      <c r="Q41" s="148"/>
      <c r="R41" s="156"/>
    </row>
    <row r="42" spans="2:18" x14ac:dyDescent="0.25">
      <c r="B42" s="14"/>
      <c r="I42" s="15"/>
    </row>
    <row r="43" spans="2:18" x14ac:dyDescent="0.25">
      <c r="B43" s="14"/>
      <c r="I43" s="15"/>
    </row>
    <row r="44" spans="2:18" x14ac:dyDescent="0.25">
      <c r="B44" s="14"/>
      <c r="I44" s="15"/>
    </row>
    <row r="45" spans="2:18" x14ac:dyDescent="0.25">
      <c r="B45" s="14"/>
      <c r="I45" s="15"/>
    </row>
    <row r="46" spans="2:18" x14ac:dyDescent="0.25">
      <c r="B46" s="14"/>
      <c r="I46" s="15"/>
    </row>
    <row r="47" spans="2:18" x14ac:dyDescent="0.25">
      <c r="B47" s="14"/>
      <c r="I47" s="15"/>
    </row>
    <row r="48" spans="2:18" x14ac:dyDescent="0.25">
      <c r="B48" s="14"/>
      <c r="I48" s="15"/>
    </row>
    <row r="49" spans="2:9" x14ac:dyDescent="0.25">
      <c r="B49" s="14"/>
      <c r="I49" s="15"/>
    </row>
    <row r="50" spans="2:9" x14ac:dyDescent="0.25">
      <c r="B50" s="16"/>
      <c r="C50" s="17"/>
      <c r="D50" s="17"/>
      <c r="E50" s="17"/>
      <c r="F50" s="17"/>
      <c r="G50" s="17"/>
      <c r="H50" s="17"/>
      <c r="I50" s="18"/>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6CF2-2259-417F-9011-45F4C4D9D3C0}">
  <sheetPr codeName="Sheet30">
    <tabColor theme="7"/>
  </sheetPr>
  <dimension ref="A1:AM51"/>
  <sheetViews>
    <sheetView showGridLines="0" view="pageBreakPreview" topLeftCell="A7" zoomScale="85" zoomScaleNormal="55" zoomScaleSheetLayoutView="85" workbookViewId="0">
      <selection activeCell="R35" sqref="R35"/>
    </sheetView>
  </sheetViews>
  <sheetFormatPr defaultColWidth="9" defaultRowHeight="14.25" x14ac:dyDescent="0.25"/>
  <cols>
    <col min="1" max="9" width="4.625" style="242" customWidth="1"/>
    <col min="10" max="14" width="4.625" style="7" customWidth="1"/>
    <col min="15" max="15" width="4" style="7" customWidth="1"/>
    <col min="16" max="16" width="5.125" style="7" customWidth="1"/>
    <col min="17" max="17" width="4.625" style="7" customWidth="1"/>
    <col min="18" max="18" width="9" style="1"/>
    <col min="19" max="19" width="13.375" style="1" bestFit="1" customWidth="1"/>
    <col min="20" max="16384" width="9" style="1"/>
  </cols>
  <sheetData>
    <row r="1" spans="1:39" ht="14.25" customHeight="1" x14ac:dyDescent="0.25">
      <c r="A1" s="990"/>
      <c r="B1" s="243"/>
      <c r="C1" s="244"/>
      <c r="D1" s="244"/>
      <c r="E1" s="244"/>
      <c r="F1" s="244"/>
      <c r="G1" s="244"/>
      <c r="H1" s="244"/>
      <c r="I1" s="244"/>
      <c r="J1" s="12"/>
      <c r="K1" s="12"/>
      <c r="L1" s="12"/>
      <c r="M1" s="12"/>
      <c r="N1" s="12"/>
      <c r="O1" s="13"/>
    </row>
    <row r="2" spans="1:39" ht="14.25" customHeight="1" x14ac:dyDescent="0.25">
      <c r="A2" s="990"/>
      <c r="B2" s="245"/>
      <c r="C2" s="257"/>
      <c r="D2" s="257"/>
      <c r="E2" s="257"/>
      <c r="F2" s="257"/>
      <c r="G2" s="257"/>
      <c r="H2" s="257"/>
      <c r="I2" s="257"/>
      <c r="O2" s="15"/>
      <c r="S2" s="1" t="s">
        <v>306</v>
      </c>
    </row>
    <row r="3" spans="1:39" ht="14.25" customHeight="1" x14ac:dyDescent="0.25">
      <c r="A3" s="990"/>
      <c r="B3" s="245"/>
      <c r="C3" s="257"/>
      <c r="D3" s="257"/>
      <c r="E3" s="257"/>
      <c r="F3" s="257"/>
      <c r="G3" s="257"/>
      <c r="H3" s="257"/>
      <c r="I3" s="257"/>
      <c r="O3" s="15"/>
      <c r="S3" s="1" t="s">
        <v>689</v>
      </c>
    </row>
    <row r="4" spans="1:39" ht="14.25" customHeight="1" x14ac:dyDescent="0.25">
      <c r="A4" s="990"/>
      <c r="B4" s="245"/>
      <c r="C4" s="257"/>
      <c r="D4" s="257"/>
      <c r="E4" s="257"/>
      <c r="F4" s="257"/>
      <c r="G4" s="257"/>
      <c r="H4" s="257"/>
      <c r="I4" s="257"/>
      <c r="O4" s="15"/>
    </row>
    <row r="5" spans="1:39" ht="14.25" customHeight="1" x14ac:dyDescent="0.25">
      <c r="A5" s="990"/>
      <c r="B5" s="245"/>
      <c r="C5" s="257"/>
      <c r="D5" s="257"/>
      <c r="E5" s="257"/>
      <c r="F5" s="257"/>
      <c r="G5" s="257"/>
      <c r="H5" s="257"/>
      <c r="I5" s="257"/>
      <c r="O5" s="15"/>
      <c r="S5" s="1" t="s">
        <v>504</v>
      </c>
    </row>
    <row r="6" spans="1:39" ht="14.25" customHeight="1" x14ac:dyDescent="0.25">
      <c r="A6" s="990"/>
      <c r="B6" s="245"/>
      <c r="C6" s="257"/>
      <c r="D6" s="257"/>
      <c r="E6" s="257"/>
      <c r="F6" s="257"/>
      <c r="G6" s="257"/>
      <c r="H6" s="257"/>
      <c r="I6" s="257"/>
      <c r="O6" s="15"/>
      <c r="S6" s="49" t="s">
        <v>311</v>
      </c>
      <c r="T6" s="556">
        <v>40179</v>
      </c>
      <c r="U6" s="556">
        <v>40544</v>
      </c>
      <c r="V6" s="556">
        <v>40909</v>
      </c>
      <c r="W6" s="556">
        <v>41275</v>
      </c>
      <c r="X6" s="556">
        <v>41640</v>
      </c>
      <c r="Y6" s="556">
        <v>42005</v>
      </c>
      <c r="Z6" s="556">
        <v>42370</v>
      </c>
      <c r="AA6" s="556">
        <v>42736</v>
      </c>
      <c r="AB6" s="556" t="s">
        <v>505</v>
      </c>
      <c r="AC6" s="666">
        <v>43101</v>
      </c>
      <c r="AD6" s="663" t="s">
        <v>682</v>
      </c>
      <c r="AE6"/>
      <c r="AF6"/>
      <c r="AG6"/>
      <c r="AH6"/>
      <c r="AI6"/>
      <c r="AJ6"/>
      <c r="AK6"/>
      <c r="AL6"/>
      <c r="AM6"/>
    </row>
    <row r="7" spans="1:39" ht="14.25" customHeight="1" x14ac:dyDescent="0.25">
      <c r="A7" s="990"/>
      <c r="B7" s="245"/>
      <c r="C7" s="257"/>
      <c r="D7" s="257"/>
      <c r="E7" s="257"/>
      <c r="F7" s="257"/>
      <c r="G7" s="257"/>
      <c r="H7" s="257"/>
      <c r="I7" s="257"/>
      <c r="O7" s="15"/>
      <c r="S7" s="10" t="s">
        <v>73</v>
      </c>
      <c r="T7" s="209">
        <v>2096045</v>
      </c>
      <c r="U7" s="209">
        <v>2228212</v>
      </c>
      <c r="V7" s="209">
        <v>2345922</v>
      </c>
      <c r="W7" s="209">
        <v>2430234</v>
      </c>
      <c r="X7" s="209">
        <v>2479459</v>
      </c>
      <c r="Y7" s="209">
        <v>2637637</v>
      </c>
      <c r="Z7" s="209">
        <v>2531200</v>
      </c>
      <c r="AA7" s="209">
        <v>2759685</v>
      </c>
      <c r="AB7" s="209"/>
      <c r="AC7" s="667"/>
      <c r="AD7" s="520"/>
      <c r="AE7"/>
      <c r="AF7"/>
      <c r="AG7"/>
      <c r="AH7"/>
      <c r="AI7"/>
      <c r="AJ7"/>
      <c r="AK7"/>
      <c r="AL7"/>
      <c r="AM7"/>
    </row>
    <row r="8" spans="1:39" ht="14.25" customHeight="1" x14ac:dyDescent="0.25">
      <c r="A8" s="990"/>
      <c r="B8" s="245"/>
      <c r="C8" s="257"/>
      <c r="D8" s="257"/>
      <c r="E8" s="257"/>
      <c r="F8" s="257"/>
      <c r="G8" s="257"/>
      <c r="H8" s="257"/>
      <c r="I8" s="257"/>
      <c r="O8" s="15"/>
      <c r="S8" s="84" t="s">
        <v>74</v>
      </c>
      <c r="T8" s="210">
        <v>2064891</v>
      </c>
      <c r="U8" s="210">
        <v>1963263</v>
      </c>
      <c r="V8" s="210">
        <v>1852442</v>
      </c>
      <c r="W8" s="210">
        <v>1963425</v>
      </c>
      <c r="X8" s="210">
        <v>1965667</v>
      </c>
      <c r="Y8" s="210">
        <v>1960469</v>
      </c>
      <c r="Z8" s="210">
        <v>1340544</v>
      </c>
      <c r="AA8" s="210">
        <v>1761464</v>
      </c>
      <c r="AB8" s="210"/>
      <c r="AC8" s="668"/>
      <c r="AD8" s="521"/>
      <c r="AE8"/>
      <c r="AF8"/>
      <c r="AG8"/>
      <c r="AH8"/>
      <c r="AI8"/>
      <c r="AJ8"/>
      <c r="AK8"/>
      <c r="AL8"/>
      <c r="AM8"/>
    </row>
    <row r="9" spans="1:39" ht="14.25" customHeight="1" x14ac:dyDescent="0.25">
      <c r="A9" s="990"/>
      <c r="B9" s="245"/>
      <c r="C9" s="257"/>
      <c r="D9" s="257"/>
      <c r="E9" s="257"/>
      <c r="F9" s="257"/>
      <c r="G9" s="257"/>
      <c r="H9" s="257"/>
      <c r="I9" s="257"/>
      <c r="O9" s="15"/>
      <c r="S9" s="84" t="s">
        <v>75</v>
      </c>
      <c r="T9" s="210">
        <v>513421</v>
      </c>
      <c r="U9" s="210">
        <v>525288</v>
      </c>
      <c r="V9" s="210">
        <v>561240</v>
      </c>
      <c r="W9" s="210">
        <v>543380</v>
      </c>
      <c r="X9" s="210">
        <v>520592</v>
      </c>
      <c r="Y9" s="210">
        <v>539489</v>
      </c>
      <c r="Z9" s="210">
        <v>601690</v>
      </c>
      <c r="AA9" s="210">
        <v>513856</v>
      </c>
      <c r="AB9" s="210"/>
      <c r="AC9" s="668"/>
      <c r="AD9" s="521"/>
      <c r="AE9"/>
    </row>
    <row r="10" spans="1:39" ht="14.25" customHeight="1" x14ac:dyDescent="0.25">
      <c r="A10" s="990"/>
      <c r="B10" s="245"/>
      <c r="C10" s="257"/>
      <c r="D10" s="257"/>
      <c r="E10" s="257"/>
      <c r="F10" s="257"/>
      <c r="G10" s="257"/>
      <c r="H10" s="257"/>
      <c r="I10" s="257"/>
      <c r="O10" s="15"/>
      <c r="S10" s="84" t="s">
        <v>76</v>
      </c>
      <c r="T10" s="210">
        <v>309432</v>
      </c>
      <c r="U10" s="210">
        <v>315653</v>
      </c>
      <c r="V10" s="210">
        <v>311610</v>
      </c>
      <c r="W10" s="210">
        <v>288364</v>
      </c>
      <c r="X10" s="210">
        <v>275387</v>
      </c>
      <c r="Y10" s="210">
        <v>284659</v>
      </c>
      <c r="Z10" s="210">
        <v>314091</v>
      </c>
      <c r="AA10" s="210">
        <v>306569</v>
      </c>
      <c r="AB10" s="210"/>
      <c r="AC10" s="668"/>
      <c r="AD10" s="521"/>
      <c r="AE10"/>
    </row>
    <row r="11" spans="1:39" ht="14.25" customHeight="1" x14ac:dyDescent="0.25">
      <c r="A11" s="990"/>
      <c r="B11" s="245"/>
      <c r="C11" s="257"/>
      <c r="D11" s="257"/>
      <c r="E11" s="257"/>
      <c r="F11" s="257"/>
      <c r="G11" s="257"/>
      <c r="H11" s="257"/>
      <c r="I11" s="257"/>
      <c r="O11" s="15"/>
      <c r="S11" s="84" t="s">
        <v>77</v>
      </c>
      <c r="T11" s="210">
        <v>327161</v>
      </c>
      <c r="U11" s="210">
        <v>348102</v>
      </c>
      <c r="V11" s="210">
        <v>319354</v>
      </c>
      <c r="W11" s="210">
        <v>362290</v>
      </c>
      <c r="X11" s="210">
        <v>364771</v>
      </c>
      <c r="Y11" s="210">
        <v>390763</v>
      </c>
      <c r="Z11" s="210">
        <v>460302</v>
      </c>
      <c r="AA11" s="210">
        <v>392088</v>
      </c>
      <c r="AB11" s="210"/>
      <c r="AC11" s="668"/>
      <c r="AD11" s="521"/>
      <c r="AE11"/>
    </row>
    <row r="12" spans="1:39" ht="14.25" customHeight="1" x14ac:dyDescent="0.25">
      <c r="A12" s="990"/>
      <c r="B12" s="245"/>
      <c r="C12" s="257"/>
      <c r="D12" s="257"/>
      <c r="E12" s="257"/>
      <c r="F12" s="257"/>
      <c r="G12" s="257"/>
      <c r="H12" s="257"/>
      <c r="I12" s="257"/>
      <c r="O12" s="15"/>
      <c r="S12" s="84" t="s">
        <v>78</v>
      </c>
      <c r="T12" s="210">
        <v>413279</v>
      </c>
      <c r="U12" s="210">
        <v>484781</v>
      </c>
      <c r="V12" s="210">
        <v>461891</v>
      </c>
      <c r="W12" s="210">
        <v>475962</v>
      </c>
      <c r="X12" s="210">
        <v>512397</v>
      </c>
      <c r="Y12" s="210">
        <v>561846</v>
      </c>
      <c r="Z12" s="210">
        <v>639806</v>
      </c>
      <c r="AA12" s="210">
        <v>629394</v>
      </c>
      <c r="AB12" s="210"/>
      <c r="AC12" s="668"/>
      <c r="AD12" s="521"/>
      <c r="AE12"/>
    </row>
    <row r="13" spans="1:39" ht="14.25" customHeight="1" x14ac:dyDescent="0.25">
      <c r="A13" s="990"/>
      <c r="B13" s="245"/>
      <c r="C13" s="257"/>
      <c r="D13" s="257"/>
      <c r="E13" s="257"/>
      <c r="F13" s="257"/>
      <c r="G13" s="257"/>
      <c r="H13" s="257"/>
      <c r="I13" s="257"/>
      <c r="O13" s="15"/>
      <c r="S13" s="84" t="s">
        <v>79</v>
      </c>
      <c r="T13" s="210">
        <v>221916</v>
      </c>
      <c r="U13" s="210">
        <v>208408</v>
      </c>
      <c r="V13" s="210">
        <v>226380</v>
      </c>
      <c r="W13" s="210">
        <v>219419</v>
      </c>
      <c r="X13" s="210">
        <v>267837</v>
      </c>
      <c r="Y13" s="210">
        <v>273682</v>
      </c>
      <c r="Z13" s="210">
        <v>344412</v>
      </c>
      <c r="AA13" s="210">
        <v>308497</v>
      </c>
      <c r="AB13" s="210"/>
      <c r="AC13" s="668"/>
      <c r="AD13" s="521"/>
      <c r="AE13"/>
    </row>
    <row r="14" spans="1:39" ht="14.25" customHeight="1" x14ac:dyDescent="0.25">
      <c r="A14" s="990"/>
      <c r="B14" s="245"/>
      <c r="C14" s="257"/>
      <c r="D14" s="257"/>
      <c r="E14" s="257"/>
      <c r="F14" s="257"/>
      <c r="G14" s="257"/>
      <c r="H14" s="257"/>
      <c r="I14" s="257"/>
      <c r="O14" s="15"/>
      <c r="S14" s="84" t="s">
        <v>80</v>
      </c>
      <c r="T14" s="210">
        <v>236479</v>
      </c>
      <c r="U14" s="210">
        <v>247029</v>
      </c>
      <c r="V14" s="210">
        <v>244504</v>
      </c>
      <c r="W14" s="210">
        <v>253756</v>
      </c>
      <c r="X14" s="210">
        <v>244133</v>
      </c>
      <c r="Y14" s="210">
        <v>247325</v>
      </c>
      <c r="Z14" s="210">
        <v>247927</v>
      </c>
      <c r="AA14" s="210">
        <v>250220</v>
      </c>
      <c r="AB14" s="210"/>
      <c r="AC14" s="668"/>
      <c r="AD14" s="521"/>
      <c r="AE14"/>
    </row>
    <row r="15" spans="1:39" ht="14.25" customHeight="1" x14ac:dyDescent="0.25">
      <c r="A15" s="990"/>
      <c r="B15" s="245"/>
      <c r="C15" s="257"/>
      <c r="D15" s="257"/>
      <c r="E15" s="257"/>
      <c r="F15" s="257"/>
      <c r="G15" s="257"/>
      <c r="H15" s="257"/>
      <c r="I15" s="257"/>
      <c r="O15" s="15"/>
      <c r="S15" s="84" t="s">
        <v>81</v>
      </c>
      <c r="T15" s="210">
        <v>113849</v>
      </c>
      <c r="U15" s="210">
        <v>113970</v>
      </c>
      <c r="V15" s="210">
        <v>157350</v>
      </c>
      <c r="W15" s="210">
        <v>143781</v>
      </c>
      <c r="X15" s="210">
        <v>144100</v>
      </c>
      <c r="Y15" s="210">
        <v>140431</v>
      </c>
      <c r="Z15" s="210">
        <v>149296</v>
      </c>
      <c r="AA15" s="210">
        <v>153508</v>
      </c>
      <c r="AB15" s="210"/>
      <c r="AC15" s="668"/>
      <c r="AD15" s="521"/>
      <c r="AE15"/>
    </row>
    <row r="16" spans="1:39" ht="14.25" customHeight="1" x14ac:dyDescent="0.25">
      <c r="A16" s="990"/>
      <c r="B16" s="245"/>
      <c r="C16" s="257"/>
      <c r="D16" s="257"/>
      <c r="E16" s="257"/>
      <c r="F16" s="257"/>
      <c r="G16" s="257"/>
      <c r="H16" s="257"/>
      <c r="I16" s="257"/>
      <c r="O16" s="15"/>
      <c r="S16" s="84" t="s">
        <v>295</v>
      </c>
      <c r="T16" s="210">
        <v>95787</v>
      </c>
      <c r="U16" s="210">
        <v>77443</v>
      </c>
      <c r="V16" s="210">
        <v>76637</v>
      </c>
      <c r="W16" s="210">
        <v>80178</v>
      </c>
      <c r="X16" s="210">
        <v>75524</v>
      </c>
      <c r="Y16" s="210">
        <v>82938</v>
      </c>
      <c r="Z16" s="210">
        <v>67904</v>
      </c>
      <c r="AA16" s="210">
        <v>86083</v>
      </c>
      <c r="AB16" s="210"/>
      <c r="AC16" s="668"/>
      <c r="AD16" s="521"/>
      <c r="AE16"/>
    </row>
    <row r="17" spans="1:31" ht="14.25" customHeight="1" x14ac:dyDescent="0.25">
      <c r="A17" s="990"/>
      <c r="B17" s="245"/>
      <c r="C17" s="257"/>
      <c r="D17" s="257"/>
      <c r="E17" s="257"/>
      <c r="F17" s="257"/>
      <c r="G17" s="257"/>
      <c r="H17" s="257"/>
      <c r="I17" s="257"/>
      <c r="O17" s="15"/>
      <c r="S17" s="84" t="s">
        <v>298</v>
      </c>
      <c r="T17" s="210">
        <v>74809</v>
      </c>
      <c r="U17" s="210">
        <v>80618</v>
      </c>
      <c r="V17" s="210">
        <v>76743</v>
      </c>
      <c r="W17" s="210">
        <v>77976</v>
      </c>
      <c r="X17" s="210">
        <v>74370</v>
      </c>
      <c r="Y17" s="210">
        <v>82975</v>
      </c>
      <c r="Z17" s="210">
        <v>74360</v>
      </c>
      <c r="AA17" s="210">
        <v>80613</v>
      </c>
      <c r="AB17" s="210"/>
      <c r="AC17" s="668"/>
      <c r="AD17" s="521"/>
      <c r="AE17"/>
    </row>
    <row r="18" spans="1:31" ht="14.25" customHeight="1" x14ac:dyDescent="0.25">
      <c r="A18" s="990"/>
      <c r="B18" s="245"/>
      <c r="C18" s="257"/>
      <c r="D18" s="257"/>
      <c r="E18" s="257"/>
      <c r="F18" s="257"/>
      <c r="G18" s="257"/>
      <c r="H18" s="257"/>
      <c r="I18" s="257"/>
      <c r="O18" s="15"/>
      <c r="S18" s="84" t="s">
        <v>73</v>
      </c>
      <c r="T18" s="210"/>
      <c r="U18" s="210"/>
      <c r="V18" s="210"/>
      <c r="W18" s="210"/>
      <c r="X18" s="210"/>
      <c r="Y18" s="210"/>
      <c r="Z18" s="210"/>
      <c r="AA18" s="210"/>
      <c r="AB18" s="210">
        <v>3066632.3021605769</v>
      </c>
      <c r="AC18" s="210">
        <v>3076364.023870673</v>
      </c>
      <c r="AD18" s="664">
        <v>2989044.9527744111</v>
      </c>
    </row>
    <row r="19" spans="1:31" ht="14.25" customHeight="1" x14ac:dyDescent="0.25">
      <c r="A19" s="990"/>
      <c r="B19" s="245"/>
      <c r="C19" s="257"/>
      <c r="D19" s="257"/>
      <c r="E19" s="257"/>
      <c r="F19" s="257"/>
      <c r="G19" s="257"/>
      <c r="H19" s="257"/>
      <c r="I19" s="257"/>
      <c r="O19" s="15"/>
      <c r="S19" s="84" t="s">
        <v>74</v>
      </c>
      <c r="T19" s="210"/>
      <c r="U19" s="210"/>
      <c r="V19" s="210"/>
      <c r="W19" s="210"/>
      <c r="X19" s="210"/>
      <c r="Y19" s="210"/>
      <c r="Z19" s="210"/>
      <c r="AA19" s="210"/>
      <c r="AB19" s="210">
        <v>1734912.1410075128</v>
      </c>
      <c r="AC19" s="210">
        <v>1849200.4832980961</v>
      </c>
      <c r="AD19" s="664">
        <v>1629158.2998110475</v>
      </c>
    </row>
    <row r="20" spans="1:31" ht="14.25" customHeight="1" x14ac:dyDescent="0.25">
      <c r="A20" s="990"/>
      <c r="B20" s="245"/>
      <c r="C20" s="257"/>
      <c r="D20" s="257"/>
      <c r="E20" s="257"/>
      <c r="F20" s="257"/>
      <c r="G20" s="257"/>
      <c r="H20" s="257"/>
      <c r="I20" s="257"/>
      <c r="O20" s="15"/>
      <c r="S20" s="84" t="s">
        <v>75</v>
      </c>
      <c r="T20" s="210"/>
      <c r="U20" s="210"/>
      <c r="V20" s="210"/>
      <c r="W20" s="210"/>
      <c r="X20" s="210"/>
      <c r="Y20" s="210"/>
      <c r="Z20" s="210"/>
      <c r="AA20" s="210"/>
      <c r="AB20" s="210">
        <v>515123.30086554203</v>
      </c>
      <c r="AC20" s="210">
        <v>593756.37270676147</v>
      </c>
      <c r="AD20" s="664">
        <v>589480.51707988593</v>
      </c>
    </row>
    <row r="21" spans="1:31" ht="14.25" customHeight="1" x14ac:dyDescent="0.25">
      <c r="A21" s="990"/>
      <c r="B21" s="245"/>
      <c r="C21" s="257"/>
      <c r="D21" s="257"/>
      <c r="E21" s="257"/>
      <c r="F21" s="257"/>
      <c r="G21" s="257"/>
      <c r="H21" s="257"/>
      <c r="I21" s="257"/>
      <c r="O21" s="15"/>
      <c r="S21" s="84" t="s">
        <v>76</v>
      </c>
      <c r="T21" s="210"/>
      <c r="U21" s="210"/>
      <c r="V21" s="210"/>
      <c r="W21" s="210"/>
      <c r="X21" s="210"/>
      <c r="Y21" s="210"/>
      <c r="Z21" s="210"/>
      <c r="AA21" s="210"/>
      <c r="AB21" s="210">
        <v>251244.97776232945</v>
      </c>
      <c r="AC21" s="210">
        <v>257781.63520054385</v>
      </c>
      <c r="AD21" s="664">
        <v>244423.40159500419</v>
      </c>
    </row>
    <row r="22" spans="1:31" ht="14.25" customHeight="1" x14ac:dyDescent="0.25">
      <c r="A22" s="990"/>
      <c r="B22" s="245"/>
      <c r="C22" s="257"/>
      <c r="D22" s="257"/>
      <c r="E22" s="257"/>
      <c r="F22" s="257"/>
      <c r="G22" s="257"/>
      <c r="H22" s="257"/>
      <c r="I22" s="257"/>
      <c r="O22" s="15"/>
      <c r="S22" s="84" t="s">
        <v>77</v>
      </c>
      <c r="T22" s="210"/>
      <c r="U22" s="210"/>
      <c r="V22" s="210"/>
      <c r="W22" s="210"/>
      <c r="X22" s="210"/>
      <c r="Y22" s="210"/>
      <c r="Z22" s="210"/>
      <c r="AA22" s="210"/>
      <c r="AB22" s="210">
        <v>515484.66356539895</v>
      </c>
      <c r="AC22" s="210">
        <v>500893.9366635753</v>
      </c>
      <c r="AD22" s="664">
        <v>459938.19730661012</v>
      </c>
    </row>
    <row r="23" spans="1:31" ht="14.25" customHeight="1" x14ac:dyDescent="0.25">
      <c r="A23" s="990"/>
      <c r="B23" s="245"/>
      <c r="C23" s="257"/>
      <c r="D23" s="257"/>
      <c r="E23" s="257"/>
      <c r="F23" s="257"/>
      <c r="G23" s="257"/>
      <c r="H23" s="257"/>
      <c r="I23" s="257"/>
      <c r="O23" s="15"/>
      <c r="S23" s="84" t="s">
        <v>78</v>
      </c>
      <c r="T23" s="210"/>
      <c r="U23" s="210"/>
      <c r="V23" s="210"/>
      <c r="W23" s="210"/>
      <c r="X23" s="210"/>
      <c r="Y23" s="210"/>
      <c r="Z23" s="210"/>
      <c r="AA23" s="210"/>
      <c r="AB23" s="210">
        <v>670490.22937304666</v>
      </c>
      <c r="AC23" s="210">
        <v>713087.70949291752</v>
      </c>
      <c r="AD23" s="664">
        <v>672890.94113167073</v>
      </c>
    </row>
    <row r="24" spans="1:31" ht="14.25" customHeight="1" x14ac:dyDescent="0.25">
      <c r="A24" s="990"/>
      <c r="B24" s="245"/>
      <c r="C24" s="257"/>
      <c r="D24" s="257"/>
      <c r="E24" s="257"/>
      <c r="F24" s="257"/>
      <c r="G24" s="257"/>
      <c r="H24" s="257"/>
      <c r="I24" s="257"/>
      <c r="O24" s="15"/>
      <c r="S24" s="84" t="s">
        <v>79</v>
      </c>
      <c r="T24" s="210"/>
      <c r="U24" s="210"/>
      <c r="V24" s="210"/>
      <c r="W24" s="210"/>
      <c r="X24" s="210"/>
      <c r="Y24" s="210"/>
      <c r="Z24" s="210"/>
      <c r="AA24" s="210"/>
      <c r="AB24" s="210">
        <v>463003.81874143262</v>
      </c>
      <c r="AC24" s="210">
        <v>401519.20890852937</v>
      </c>
      <c r="AD24" s="664">
        <v>394517.02864776738</v>
      </c>
    </row>
    <row r="25" spans="1:31" ht="14.25" customHeight="1" x14ac:dyDescent="0.25">
      <c r="A25" s="990"/>
      <c r="B25" s="245"/>
      <c r="C25" s="257"/>
      <c r="D25" s="257"/>
      <c r="E25" s="257"/>
      <c r="F25" s="257"/>
      <c r="G25" s="257"/>
      <c r="H25" s="257"/>
      <c r="I25" s="257"/>
      <c r="O25" s="15"/>
      <c r="S25" s="84" t="s">
        <v>80</v>
      </c>
      <c r="T25" s="210"/>
      <c r="U25" s="210"/>
      <c r="V25" s="210"/>
      <c r="W25" s="210"/>
      <c r="X25" s="210"/>
      <c r="Y25" s="210"/>
      <c r="Z25" s="210"/>
      <c r="AA25" s="210"/>
      <c r="AB25" s="210">
        <v>336922.55582465226</v>
      </c>
      <c r="AC25" s="210">
        <v>304900.02962595673</v>
      </c>
      <c r="AD25" s="664">
        <v>300170.11645105638</v>
      </c>
    </row>
    <row r="26" spans="1:31" ht="14.25" customHeight="1" x14ac:dyDescent="0.25">
      <c r="A26" s="990"/>
      <c r="B26" s="245"/>
      <c r="C26" s="257"/>
      <c r="D26" s="257"/>
      <c r="E26" s="257"/>
      <c r="F26" s="257"/>
      <c r="G26" s="257"/>
      <c r="H26" s="257"/>
      <c r="I26" s="257"/>
      <c r="O26" s="15"/>
      <c r="S26" s="84" t="s">
        <v>81</v>
      </c>
      <c r="T26" s="210"/>
      <c r="U26" s="210"/>
      <c r="V26" s="210"/>
      <c r="W26" s="210"/>
      <c r="X26" s="210"/>
      <c r="Y26" s="210"/>
      <c r="Z26" s="210"/>
      <c r="AA26" s="210"/>
      <c r="AB26" s="210">
        <v>179351.34979341619</v>
      </c>
      <c r="AC26" s="210">
        <v>170111.27965747149</v>
      </c>
      <c r="AD26" s="664">
        <v>169421.94869446417</v>
      </c>
    </row>
    <row r="27" spans="1:31" ht="14.25" customHeight="1" x14ac:dyDescent="0.25">
      <c r="A27" s="990"/>
      <c r="B27" s="245"/>
      <c r="C27" s="257"/>
      <c r="D27" s="257"/>
      <c r="E27" s="257"/>
      <c r="F27" s="257"/>
      <c r="G27" s="257"/>
      <c r="H27" s="257"/>
      <c r="I27" s="257"/>
      <c r="O27" s="15"/>
      <c r="S27" s="84" t="s">
        <v>295</v>
      </c>
      <c r="T27" s="210"/>
      <c r="U27" s="210"/>
      <c r="V27" s="210"/>
      <c r="W27" s="210"/>
      <c r="X27" s="210"/>
      <c r="Y27" s="210"/>
      <c r="Z27" s="210"/>
      <c r="AA27" s="210"/>
      <c r="AB27" s="210">
        <v>82919.298046216441</v>
      </c>
      <c r="AC27" s="210">
        <v>96260.698418467713</v>
      </c>
      <c r="AD27" s="664">
        <v>100334.91247346887</v>
      </c>
    </row>
    <row r="28" spans="1:31" ht="14.25" customHeight="1" x14ac:dyDescent="0.25">
      <c r="A28" s="990"/>
      <c r="B28" s="245"/>
      <c r="C28" s="257"/>
      <c r="D28" s="257"/>
      <c r="E28" s="257"/>
      <c r="F28" s="257"/>
      <c r="G28" s="257"/>
      <c r="H28" s="257"/>
      <c r="I28" s="257"/>
      <c r="O28" s="15"/>
      <c r="S28" s="50" t="s">
        <v>298</v>
      </c>
      <c r="T28" s="374"/>
      <c r="U28" s="374"/>
      <c r="V28" s="374"/>
      <c r="W28" s="374"/>
      <c r="X28" s="374"/>
      <c r="Y28" s="374"/>
      <c r="Z28" s="374"/>
      <c r="AA28" s="374"/>
      <c r="AB28" s="374">
        <v>82475.362859875837</v>
      </c>
      <c r="AC28" s="374">
        <v>89294.622157007252</v>
      </c>
      <c r="AD28" s="665">
        <v>84091.684034613252</v>
      </c>
    </row>
    <row r="29" spans="1:31" ht="14.25" customHeight="1" x14ac:dyDescent="0.25">
      <c r="A29" s="990"/>
      <c r="B29" s="245"/>
      <c r="C29" s="257"/>
      <c r="D29" s="257"/>
      <c r="E29" s="257"/>
      <c r="F29" s="257"/>
      <c r="G29" s="257"/>
      <c r="H29" s="257"/>
      <c r="I29" s="257"/>
      <c r="O29" s="15"/>
      <c r="S29" s="50" t="s">
        <v>137</v>
      </c>
      <c r="T29" s="374">
        <v>6467069</v>
      </c>
      <c r="U29" s="374">
        <v>6592767</v>
      </c>
      <c r="V29" s="374">
        <v>6634073</v>
      </c>
      <c r="W29" s="374">
        <v>6838765</v>
      </c>
      <c r="X29" s="374">
        <v>6924237</v>
      </c>
      <c r="Y29" s="374">
        <v>7202214</v>
      </c>
      <c r="Z29" s="374">
        <v>6771532</v>
      </c>
      <c r="AA29" s="374">
        <v>7241977</v>
      </c>
      <c r="AB29" s="374">
        <v>7898555</v>
      </c>
      <c r="AC29" s="374">
        <v>8053170</v>
      </c>
      <c r="AD29" s="665">
        <v>7633470.0000000009</v>
      </c>
    </row>
    <row r="30" spans="1:31" ht="14.25" customHeight="1" x14ac:dyDescent="0.25">
      <c r="A30" s="990"/>
      <c r="B30" s="245"/>
      <c r="C30" s="257"/>
      <c r="D30" s="257"/>
      <c r="E30" s="257"/>
      <c r="F30" s="257"/>
      <c r="G30" s="257"/>
      <c r="H30" s="257"/>
      <c r="I30" s="257"/>
      <c r="O30" s="15"/>
      <c r="S30" s="115" t="s">
        <v>506</v>
      </c>
      <c r="T30" s="208">
        <f>SUM(T7:T17)</f>
        <v>6467069</v>
      </c>
      <c r="U30" s="208">
        <f t="shared" ref="U30:AA30" si="0">SUM(U7:U17)</f>
        <v>6592767</v>
      </c>
      <c r="V30" s="208">
        <f t="shared" si="0"/>
        <v>6634073</v>
      </c>
      <c r="W30" s="208">
        <f t="shared" si="0"/>
        <v>6838765</v>
      </c>
      <c r="X30" s="208">
        <f t="shared" si="0"/>
        <v>6924237</v>
      </c>
      <c r="Y30" s="208">
        <f t="shared" si="0"/>
        <v>7202214</v>
      </c>
      <c r="Z30" s="208">
        <f t="shared" si="0"/>
        <v>6771532</v>
      </c>
      <c r="AA30" s="208">
        <f t="shared" si="0"/>
        <v>7241977</v>
      </c>
      <c r="AB30" s="208">
        <f>SUM(AB18:AB28)</f>
        <v>7898560.0000000009</v>
      </c>
      <c r="AC30" s="208">
        <f t="shared" ref="AC30:AD30" si="1">SUM(AC18:AC28)</f>
        <v>8053170</v>
      </c>
      <c r="AD30" s="208">
        <f t="shared" si="1"/>
        <v>7633471.9999999991</v>
      </c>
    </row>
    <row r="31" spans="1:31" ht="14.25" customHeight="1" x14ac:dyDescent="0.25">
      <c r="A31" s="990"/>
      <c r="B31" s="245"/>
      <c r="C31" s="257"/>
      <c r="D31" s="257"/>
      <c r="E31" s="257"/>
      <c r="F31" s="257"/>
      <c r="G31" s="257"/>
      <c r="H31" s="257"/>
      <c r="I31" s="257"/>
      <c r="O31" s="15"/>
    </row>
    <row r="32" spans="1:31" ht="14.25" customHeight="1" x14ac:dyDescent="0.25">
      <c r="A32" s="990"/>
      <c r="B32" s="245"/>
      <c r="C32" s="257"/>
      <c r="D32" s="257"/>
      <c r="E32" s="257"/>
      <c r="F32" s="257"/>
      <c r="G32" s="257"/>
      <c r="H32" s="257"/>
      <c r="I32" s="257"/>
      <c r="O32" s="15"/>
    </row>
    <row r="33" spans="1:15" ht="14.25" customHeight="1" x14ac:dyDescent="0.25">
      <c r="A33" s="990"/>
      <c r="B33" s="245"/>
      <c r="C33" s="257"/>
      <c r="D33" s="257"/>
      <c r="E33" s="257"/>
      <c r="F33" s="257"/>
      <c r="G33" s="257"/>
      <c r="H33" s="257"/>
      <c r="I33" s="257"/>
      <c r="O33" s="15"/>
    </row>
    <row r="34" spans="1:15" ht="14.25" customHeight="1" x14ac:dyDescent="0.25">
      <c r="A34" s="990"/>
      <c r="B34" s="245"/>
      <c r="C34" s="257"/>
      <c r="D34" s="257"/>
      <c r="E34" s="257"/>
      <c r="F34" s="257"/>
      <c r="G34" s="257"/>
      <c r="H34" s="257"/>
      <c r="I34" s="257"/>
      <c r="O34" s="15"/>
    </row>
    <row r="35" spans="1:15" ht="14.25" customHeight="1" x14ac:dyDescent="0.25">
      <c r="A35" s="990"/>
      <c r="B35" s="245"/>
      <c r="C35" s="257"/>
      <c r="D35" s="257"/>
      <c r="E35" s="257"/>
      <c r="F35" s="257"/>
      <c r="G35" s="257"/>
      <c r="H35" s="257"/>
      <c r="I35" s="257"/>
      <c r="O35" s="15"/>
    </row>
    <row r="36" spans="1:15" ht="14.25" customHeight="1" x14ac:dyDescent="0.25">
      <c r="A36" s="990"/>
      <c r="B36" s="245"/>
      <c r="C36" s="257"/>
      <c r="D36" s="257"/>
      <c r="E36" s="257"/>
      <c r="F36" s="257"/>
      <c r="G36" s="257"/>
      <c r="H36" s="257"/>
      <c r="I36" s="257"/>
      <c r="O36" s="15"/>
    </row>
    <row r="37" spans="1:15" ht="14.25" customHeight="1" x14ac:dyDescent="0.25">
      <c r="A37" s="990"/>
      <c r="B37" s="245"/>
      <c r="C37" s="257"/>
      <c r="D37" s="257"/>
      <c r="E37" s="257"/>
      <c r="F37" s="257"/>
      <c r="G37" s="257"/>
      <c r="H37" s="257"/>
      <c r="I37" s="257"/>
      <c r="O37" s="15"/>
    </row>
    <row r="38" spans="1:15" ht="14.25" customHeight="1" x14ac:dyDescent="0.25">
      <c r="A38" s="990"/>
      <c r="B38" s="245"/>
      <c r="C38" s="257"/>
      <c r="D38" s="257"/>
      <c r="E38" s="257"/>
      <c r="F38" s="257"/>
      <c r="G38" s="257"/>
      <c r="H38" s="257"/>
      <c r="I38" s="257"/>
      <c r="O38" s="15"/>
    </row>
    <row r="39" spans="1:15" ht="14.25" customHeight="1" x14ac:dyDescent="0.25">
      <c r="A39" s="990"/>
      <c r="B39" s="245"/>
      <c r="C39" s="257"/>
      <c r="D39" s="257"/>
      <c r="E39" s="257"/>
      <c r="F39" s="257"/>
      <c r="G39" s="257"/>
      <c r="H39" s="257"/>
      <c r="I39" s="257"/>
      <c r="O39" s="15"/>
    </row>
    <row r="40" spans="1:15" ht="14.25" customHeight="1" x14ac:dyDescent="0.25">
      <c r="A40" s="990"/>
      <c r="B40" s="245"/>
      <c r="C40" s="257"/>
      <c r="D40" s="257"/>
      <c r="E40" s="257"/>
      <c r="F40" s="257"/>
      <c r="G40" s="257"/>
      <c r="H40" s="257"/>
      <c r="I40" s="257"/>
      <c r="O40" s="15"/>
    </row>
    <row r="41" spans="1:15" ht="14.25" customHeight="1" x14ac:dyDescent="0.25">
      <c r="A41" s="990"/>
      <c r="B41" s="245"/>
      <c r="C41" s="257"/>
      <c r="D41" s="257"/>
      <c r="E41" s="257"/>
      <c r="F41" s="257"/>
      <c r="G41" s="257"/>
      <c r="H41" s="257"/>
      <c r="I41" s="257"/>
      <c r="O41" s="15"/>
    </row>
    <row r="42" spans="1:15" ht="14.25" customHeight="1" x14ac:dyDescent="0.25">
      <c r="A42" s="990"/>
      <c r="B42" s="245"/>
      <c r="C42" s="257"/>
      <c r="D42" s="257"/>
      <c r="E42" s="257"/>
      <c r="F42" s="257"/>
      <c r="G42" s="257"/>
      <c r="H42" s="257"/>
      <c r="I42" s="257"/>
      <c r="O42" s="15"/>
    </row>
    <row r="43" spans="1:15" ht="14.25" customHeight="1" x14ac:dyDescent="0.25">
      <c r="A43" s="990"/>
      <c r="B43" s="245"/>
      <c r="C43" s="257"/>
      <c r="D43" s="257"/>
      <c r="E43" s="257"/>
      <c r="F43" s="257"/>
      <c r="G43" s="257"/>
      <c r="H43" s="257"/>
      <c r="I43" s="257"/>
      <c r="O43" s="15"/>
    </row>
    <row r="44" spans="1:15" ht="14.25" customHeight="1" x14ac:dyDescent="0.25">
      <c r="A44" s="990"/>
      <c r="B44" s="245"/>
      <c r="C44" s="257"/>
      <c r="D44" s="257"/>
      <c r="E44" s="257"/>
      <c r="F44" s="257"/>
      <c r="G44" s="257"/>
      <c r="H44" s="257"/>
      <c r="I44" s="257"/>
      <c r="O44" s="15"/>
    </row>
    <row r="45" spans="1:15" ht="14.25" customHeight="1" x14ac:dyDescent="0.25">
      <c r="A45" s="990"/>
      <c r="B45" s="245"/>
      <c r="C45" s="257"/>
      <c r="D45" s="257"/>
      <c r="E45" s="257"/>
      <c r="F45" s="257"/>
      <c r="G45" s="257"/>
      <c r="H45" s="257"/>
      <c r="I45" s="257"/>
      <c r="O45" s="15"/>
    </row>
    <row r="46" spans="1:15" ht="14.25" customHeight="1" x14ac:dyDescent="0.25">
      <c r="A46" s="990"/>
      <c r="B46" s="245"/>
      <c r="C46" s="257"/>
      <c r="D46" s="257"/>
      <c r="E46" s="257"/>
      <c r="F46" s="257"/>
      <c r="G46" s="257"/>
      <c r="H46" s="257"/>
      <c r="I46" s="257"/>
      <c r="O46" s="15"/>
    </row>
    <row r="47" spans="1:15" ht="14.25" customHeight="1" x14ac:dyDescent="0.25">
      <c r="A47" s="990"/>
      <c r="B47" s="245"/>
      <c r="C47" s="257"/>
      <c r="D47" s="257"/>
      <c r="E47" s="257"/>
      <c r="F47" s="257"/>
      <c r="G47" s="257"/>
      <c r="H47" s="257"/>
      <c r="I47" s="257"/>
      <c r="O47" s="15"/>
    </row>
    <row r="48" spans="1:15" ht="14.25" customHeight="1" x14ac:dyDescent="0.25">
      <c r="A48" s="990"/>
      <c r="B48" s="245"/>
      <c r="C48" s="257"/>
      <c r="D48" s="257"/>
      <c r="E48" s="257"/>
      <c r="F48" s="257"/>
      <c r="G48" s="257"/>
      <c r="H48" s="257"/>
      <c r="I48" s="257"/>
      <c r="O48" s="15"/>
    </row>
    <row r="49" spans="1:15" ht="14.25" customHeight="1" x14ac:dyDescent="0.25">
      <c r="A49" s="990"/>
      <c r="B49" s="245"/>
      <c r="C49" s="257"/>
      <c r="D49" s="257"/>
      <c r="E49" s="257"/>
      <c r="F49" s="257"/>
      <c r="G49" s="257"/>
      <c r="H49" s="257"/>
      <c r="I49" s="257"/>
      <c r="O49" s="15"/>
    </row>
    <row r="50" spans="1:15" ht="14.25" customHeight="1" x14ac:dyDescent="0.25">
      <c r="A50" s="990"/>
      <c r="B50" s="245"/>
      <c r="C50" s="257"/>
      <c r="D50" s="257"/>
      <c r="E50" s="257"/>
      <c r="F50" s="257"/>
      <c r="G50" s="257"/>
      <c r="H50" s="257"/>
      <c r="I50" s="257"/>
      <c r="O50" s="15"/>
    </row>
    <row r="51" spans="1:15" ht="14.25" customHeight="1" x14ac:dyDescent="0.25">
      <c r="A51" s="990"/>
      <c r="B51" s="246"/>
      <c r="C51" s="247"/>
      <c r="D51" s="247"/>
      <c r="E51" s="247"/>
      <c r="F51" s="247"/>
      <c r="G51" s="247"/>
      <c r="H51" s="247"/>
      <c r="I51" s="247"/>
      <c r="J51" s="17"/>
      <c r="K51" s="17"/>
      <c r="L51" s="17"/>
      <c r="M51" s="17"/>
      <c r="N51" s="17"/>
      <c r="O51" s="18"/>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611B7-B22F-4F91-A336-DF2001F79E40}">
  <sheetPr codeName="Sheet32">
    <tabColor theme="7"/>
  </sheetPr>
  <dimension ref="A1:AL154"/>
  <sheetViews>
    <sheetView showGridLines="0" view="pageBreakPreview" topLeftCell="A14" zoomScale="85" zoomScaleNormal="70" zoomScaleSheetLayoutView="85" workbookViewId="0">
      <selection activeCell="J46" sqref="J46"/>
    </sheetView>
  </sheetViews>
  <sheetFormatPr defaultColWidth="9" defaultRowHeight="14.25" x14ac:dyDescent="0.25"/>
  <cols>
    <col min="1" max="1" width="3.125" style="2" customWidth="1"/>
    <col min="2" max="3" width="10.625" style="1" customWidth="1"/>
    <col min="4" max="15" width="9" style="1"/>
    <col min="16" max="16" width="11.75" style="1" customWidth="1"/>
    <col min="17" max="17" width="9" style="1" customWidth="1"/>
    <col min="18" max="18" width="3.125" style="1" customWidth="1"/>
    <col min="19" max="25" width="9" style="1"/>
    <col min="26" max="26" width="10.75" style="1" bestFit="1" customWidth="1"/>
    <col min="27" max="37" width="9.125" style="1" bestFit="1" customWidth="1"/>
    <col min="38" max="38" width="9.625" style="1" bestFit="1" customWidth="1"/>
    <col min="39" max="16384" width="9" style="1"/>
  </cols>
  <sheetData>
    <row r="1" spans="1:24" ht="14.25" customHeight="1" x14ac:dyDescent="0.25">
      <c r="A1" s="2" t="s">
        <v>743</v>
      </c>
      <c r="X1" s="671"/>
    </row>
    <row r="2" spans="1:24" ht="14.25" customHeight="1" x14ac:dyDescent="0.25">
      <c r="T2" s="1" t="s">
        <v>352</v>
      </c>
    </row>
    <row r="3" spans="1:24" ht="14.25" customHeight="1" x14ac:dyDescent="0.25">
      <c r="B3" s="1" t="s">
        <v>173</v>
      </c>
      <c r="T3" s="1" t="s">
        <v>507</v>
      </c>
    </row>
    <row r="4" spans="1:24" ht="14.25" customHeight="1" thickBot="1" x14ac:dyDescent="0.3">
      <c r="P4" s="65" t="s">
        <v>456</v>
      </c>
    </row>
    <row r="5" spans="1:24" ht="14.25" customHeight="1" x14ac:dyDescent="0.25">
      <c r="B5" s="70" t="s">
        <v>436</v>
      </c>
      <c r="C5" s="71" t="s">
        <v>493</v>
      </c>
      <c r="D5" s="72" t="s">
        <v>460</v>
      </c>
      <c r="E5" s="73" t="s">
        <v>462</v>
      </c>
      <c r="F5" s="73" t="s">
        <v>464</v>
      </c>
      <c r="G5" s="73" t="s">
        <v>466</v>
      </c>
      <c r="H5" s="73" t="s">
        <v>468</v>
      </c>
      <c r="I5" s="76" t="s">
        <v>470</v>
      </c>
      <c r="J5" s="77" t="s">
        <v>472</v>
      </c>
      <c r="K5" s="73" t="s">
        <v>474</v>
      </c>
      <c r="L5" s="73" t="s">
        <v>476</v>
      </c>
      <c r="M5" s="73" t="s">
        <v>478</v>
      </c>
      <c r="N5" s="73" t="s">
        <v>480</v>
      </c>
      <c r="O5" s="74" t="s">
        <v>482</v>
      </c>
      <c r="P5" s="75" t="s">
        <v>483</v>
      </c>
      <c r="T5" s="1" t="s">
        <v>508</v>
      </c>
    </row>
    <row r="6" spans="1:24" ht="16.7" customHeight="1" x14ac:dyDescent="0.25">
      <c r="B6" s="1024" t="s">
        <v>278</v>
      </c>
      <c r="C6" s="647" t="s">
        <v>690</v>
      </c>
      <c r="D6" s="575">
        <v>188479.0313319737</v>
      </c>
      <c r="E6" s="270">
        <v>188196.48129967751</v>
      </c>
      <c r="F6" s="270">
        <v>227322.63807377804</v>
      </c>
      <c r="G6" s="270">
        <v>219416.04211238341</v>
      </c>
      <c r="H6" s="270">
        <v>230124.40564043191</v>
      </c>
      <c r="I6" s="271">
        <v>199373.85760446306</v>
      </c>
      <c r="J6" s="272">
        <v>221046.49036125446</v>
      </c>
      <c r="K6" s="270">
        <v>268455.71598649293</v>
      </c>
      <c r="L6" s="270">
        <v>217268.70747334239</v>
      </c>
      <c r="M6" s="270">
        <v>216310.26848560473</v>
      </c>
      <c r="N6" s="270">
        <v>236963.62111671711</v>
      </c>
      <c r="O6" s="273">
        <v>212536.64859810105</v>
      </c>
      <c r="P6" s="315">
        <f>SUM(D6:O6)</f>
        <v>2625493.9080842203</v>
      </c>
      <c r="T6" s="1" t="s">
        <v>509</v>
      </c>
      <c r="U6" s="670" t="s">
        <v>687</v>
      </c>
    </row>
    <row r="7" spans="1:24" ht="16.7" customHeight="1" x14ac:dyDescent="0.25">
      <c r="B7" s="1025"/>
      <c r="C7" s="19" t="s">
        <v>215</v>
      </c>
      <c r="D7" s="576">
        <v>204576.91778209896</v>
      </c>
      <c r="E7" s="276">
        <v>208926.74534112235</v>
      </c>
      <c r="F7" s="276">
        <v>241193.97157124412</v>
      </c>
      <c r="G7" s="276">
        <v>217002.39807786077</v>
      </c>
      <c r="H7" s="276">
        <v>231208.38150333564</v>
      </c>
      <c r="I7" s="277">
        <v>213212.14382525894</v>
      </c>
      <c r="J7" s="278">
        <v>224117.0288033961</v>
      </c>
      <c r="K7" s="276">
        <v>249692.96029976106</v>
      </c>
      <c r="L7" s="276">
        <v>215262.07058970843</v>
      </c>
      <c r="M7" s="276">
        <v>235471.59711726158</v>
      </c>
      <c r="N7" s="276">
        <v>232262.32043895873</v>
      </c>
      <c r="O7" s="279">
        <v>243554.90459499543</v>
      </c>
      <c r="P7" s="316">
        <f>SUM(D7:O7)</f>
        <v>2716481.4399450021</v>
      </c>
      <c r="T7" s="1" t="s">
        <v>510</v>
      </c>
      <c r="U7" s="1" t="s">
        <v>216</v>
      </c>
    </row>
    <row r="8" spans="1:24" ht="16.7" customHeight="1" x14ac:dyDescent="0.25">
      <c r="B8" s="1026"/>
      <c r="C8" s="21" t="s">
        <v>148</v>
      </c>
      <c r="D8" s="317">
        <f>D6/D7-1</f>
        <v>-7.8688674287641813E-2</v>
      </c>
      <c r="E8" s="318">
        <f t="shared" ref="E8:O8" si="0">E6/E7-1</f>
        <v>-9.922264383910151E-2</v>
      </c>
      <c r="F8" s="318">
        <f t="shared" si="0"/>
        <v>-5.7511111936596415E-2</v>
      </c>
      <c r="G8" s="318">
        <f t="shared" si="0"/>
        <v>1.1122660652149285E-2</v>
      </c>
      <c r="H8" s="318">
        <f t="shared" si="0"/>
        <v>-4.6883069543397493E-3</v>
      </c>
      <c r="I8" s="319">
        <f t="shared" si="0"/>
        <v>-6.4903836960324535E-2</v>
      </c>
      <c r="J8" s="320">
        <f t="shared" si="0"/>
        <v>-1.3700603022161362E-2</v>
      </c>
      <c r="K8" s="318">
        <f t="shared" si="0"/>
        <v>7.5143310665253926E-2</v>
      </c>
      <c r="L8" s="318">
        <f t="shared" si="0"/>
        <v>9.3218321190389197E-3</v>
      </c>
      <c r="M8" s="318">
        <f t="shared" si="0"/>
        <v>-8.1374267071857465E-2</v>
      </c>
      <c r="N8" s="318">
        <f t="shared" si="0"/>
        <v>2.0241340346868419E-2</v>
      </c>
      <c r="O8" s="321">
        <f t="shared" si="0"/>
        <v>-0.12735631847970486</v>
      </c>
      <c r="P8" s="322">
        <f>P6/P7-1</f>
        <v>-3.3494626733994504E-2</v>
      </c>
    </row>
    <row r="9" spans="1:24" ht="16.7" customHeight="1" x14ac:dyDescent="0.25">
      <c r="B9" s="1024" t="s">
        <v>279</v>
      </c>
      <c r="C9" s="647" t="s">
        <v>690</v>
      </c>
      <c r="D9" s="269">
        <v>84721.05870667538</v>
      </c>
      <c r="E9" s="270">
        <v>68763.213246583866</v>
      </c>
      <c r="F9" s="270">
        <v>98594.057638597733</v>
      </c>
      <c r="G9" s="270">
        <v>111543.19408089755</v>
      </c>
      <c r="H9" s="270">
        <v>122952.87924299146</v>
      </c>
      <c r="I9" s="271">
        <v>67900.760016786662</v>
      </c>
      <c r="J9" s="272">
        <v>75238.37283579717</v>
      </c>
      <c r="K9" s="270">
        <v>157527.52159941403</v>
      </c>
      <c r="L9" s="270">
        <v>96185.416956569665</v>
      </c>
      <c r="M9" s="270">
        <v>116639.60539074011</v>
      </c>
      <c r="N9" s="270">
        <v>127747.76760726163</v>
      </c>
      <c r="O9" s="273">
        <v>84924.817210005043</v>
      </c>
      <c r="P9" s="315">
        <f>SUM(D9:O9)</f>
        <v>1212738.6645323203</v>
      </c>
    </row>
    <row r="10" spans="1:24" ht="16.7" customHeight="1" x14ac:dyDescent="0.25">
      <c r="B10" s="1025"/>
      <c r="C10" s="19" t="s">
        <v>215</v>
      </c>
      <c r="D10" s="275">
        <v>81852.885460256977</v>
      </c>
      <c r="E10" s="276">
        <v>63518.561957670383</v>
      </c>
      <c r="F10" s="276">
        <v>123477.83499408411</v>
      </c>
      <c r="G10" s="276">
        <v>116863.55360962945</v>
      </c>
      <c r="H10" s="276">
        <v>131411.83544749784</v>
      </c>
      <c r="I10" s="277">
        <v>77735.308775894649</v>
      </c>
      <c r="J10" s="278">
        <v>122555.34325967806</v>
      </c>
      <c r="K10" s="276">
        <v>205398.98791701478</v>
      </c>
      <c r="L10" s="276">
        <v>135997.07916623587</v>
      </c>
      <c r="M10" s="276">
        <v>117931.00222631409</v>
      </c>
      <c r="N10" s="276">
        <v>125471.70984794581</v>
      </c>
      <c r="O10" s="279">
        <v>90145.148493162473</v>
      </c>
      <c r="P10" s="316">
        <f>SUM(D10:O10)</f>
        <v>1392359.2511553844</v>
      </c>
    </row>
    <row r="11" spans="1:24" ht="16.7" customHeight="1" x14ac:dyDescent="0.25">
      <c r="B11" s="1026"/>
      <c r="C11" s="21" t="s">
        <v>148</v>
      </c>
      <c r="D11" s="317">
        <f>D9/D10-1</f>
        <v>3.5040588126988181E-2</v>
      </c>
      <c r="E11" s="318">
        <f t="shared" ref="E11:P11" si="1">E9/E10-1</f>
        <v>8.2568797643885361E-2</v>
      </c>
      <c r="F11" s="318">
        <f t="shared" si="1"/>
        <v>-0.20152424406111891</v>
      </c>
      <c r="G11" s="318">
        <f t="shared" si="1"/>
        <v>-4.5526251465054846E-2</v>
      </c>
      <c r="H11" s="318">
        <f t="shared" si="1"/>
        <v>-6.4369820082803231E-2</v>
      </c>
      <c r="I11" s="319">
        <f t="shared" si="1"/>
        <v>-0.12651327837984527</v>
      </c>
      <c r="J11" s="320">
        <f t="shared" si="1"/>
        <v>-0.38608655620687771</v>
      </c>
      <c r="K11" s="318">
        <f t="shared" si="1"/>
        <v>-0.23306573612203851</v>
      </c>
      <c r="L11" s="318">
        <f t="shared" si="1"/>
        <v>-0.29273909744048598</v>
      </c>
      <c r="M11" s="318">
        <f t="shared" si="1"/>
        <v>-1.0950443998565706E-2</v>
      </c>
      <c r="N11" s="318">
        <f t="shared" si="1"/>
        <v>1.8140007513040901E-2</v>
      </c>
      <c r="O11" s="321">
        <f t="shared" si="1"/>
        <v>-5.7910285472028367E-2</v>
      </c>
      <c r="P11" s="322">
        <f t="shared" si="1"/>
        <v>-0.12900448391750496</v>
      </c>
    </row>
    <row r="12" spans="1:24" ht="16.7" customHeight="1" x14ac:dyDescent="0.25">
      <c r="B12" s="1024" t="s">
        <v>281</v>
      </c>
      <c r="C12" s="647" t="s">
        <v>690</v>
      </c>
      <c r="D12" s="269">
        <v>32991.364499274394</v>
      </c>
      <c r="E12" s="270">
        <v>33992.182207412123</v>
      </c>
      <c r="F12" s="270">
        <v>53278.131558283305</v>
      </c>
      <c r="G12" s="270">
        <v>53073.606443766126</v>
      </c>
      <c r="H12" s="270">
        <v>59046.272238640064</v>
      </c>
      <c r="I12" s="271">
        <v>36819.145738191175</v>
      </c>
      <c r="J12" s="272">
        <v>48646.343925514877</v>
      </c>
      <c r="K12" s="270">
        <v>73343.299843156434</v>
      </c>
      <c r="L12" s="270">
        <v>40230.051648701643</v>
      </c>
      <c r="M12" s="270">
        <v>48782.370391251345</v>
      </c>
      <c r="N12" s="270">
        <v>58089.843210383122</v>
      </c>
      <c r="O12" s="273">
        <v>41300.39876122219</v>
      </c>
      <c r="P12" s="315">
        <f>SUM(D12:O12)</f>
        <v>579593.0104657968</v>
      </c>
    </row>
    <row r="13" spans="1:24" ht="16.7" customHeight="1" x14ac:dyDescent="0.25">
      <c r="B13" s="1025"/>
      <c r="C13" s="19" t="s">
        <v>215</v>
      </c>
      <c r="D13" s="275">
        <v>34183.25784940258</v>
      </c>
      <c r="E13" s="276">
        <v>33848.187232539291</v>
      </c>
      <c r="F13" s="276">
        <v>48003.990934632631</v>
      </c>
      <c r="G13" s="276">
        <v>53994.656399735723</v>
      </c>
      <c r="H13" s="276">
        <v>59179.75007502731</v>
      </c>
      <c r="I13" s="277">
        <v>45654.146661273808</v>
      </c>
      <c r="J13" s="278">
        <v>45946.943782906877</v>
      </c>
      <c r="K13" s="276">
        <v>72466.515191068887</v>
      </c>
      <c r="L13" s="276">
        <v>48285.973734784944</v>
      </c>
      <c r="M13" s="276">
        <v>48666.097088147442</v>
      </c>
      <c r="N13" s="276">
        <v>53466.024699015907</v>
      </c>
      <c r="O13" s="279">
        <v>39973.166388071724</v>
      </c>
      <c r="P13" s="316">
        <f>SUM(D13:O13)</f>
        <v>583668.71003660711</v>
      </c>
    </row>
    <row r="14" spans="1:24" ht="16.7" customHeight="1" x14ac:dyDescent="0.25">
      <c r="B14" s="1026"/>
      <c r="C14" s="21" t="s">
        <v>148</v>
      </c>
      <c r="D14" s="317">
        <f>D12/D13-1</f>
        <v>-3.4867751791803459E-2</v>
      </c>
      <c r="E14" s="318">
        <f t="shared" ref="E14:P14" si="2">E12/E13-1</f>
        <v>4.2541414074430683E-3</v>
      </c>
      <c r="F14" s="318">
        <f t="shared" si="2"/>
        <v>0.10986879467651978</v>
      </c>
      <c r="G14" s="318">
        <f t="shared" si="2"/>
        <v>-1.7058168666744256E-2</v>
      </c>
      <c r="H14" s="318">
        <f t="shared" si="2"/>
        <v>-2.2554646854375804E-3</v>
      </c>
      <c r="I14" s="319">
        <f t="shared" si="2"/>
        <v>-0.19352022914003852</v>
      </c>
      <c r="J14" s="320">
        <f t="shared" si="2"/>
        <v>5.8750374243873527E-2</v>
      </c>
      <c r="K14" s="318">
        <f t="shared" si="2"/>
        <v>1.2099169523686504E-2</v>
      </c>
      <c r="L14" s="318">
        <f t="shared" si="2"/>
        <v>-0.16683772663115748</v>
      </c>
      <c r="M14" s="318">
        <f t="shared" si="2"/>
        <v>2.389205423506624E-3</v>
      </c>
      <c r="N14" s="318">
        <f t="shared" si="2"/>
        <v>8.6481434469773077E-2</v>
      </c>
      <c r="O14" s="321">
        <f t="shared" si="2"/>
        <v>3.320308329506072E-2</v>
      </c>
      <c r="P14" s="322">
        <f t="shared" si="2"/>
        <v>-6.982898861504272E-3</v>
      </c>
    </row>
    <row r="15" spans="1:24" ht="16.7" customHeight="1" x14ac:dyDescent="0.25">
      <c r="B15" s="1024" t="s">
        <v>283</v>
      </c>
      <c r="C15" s="647" t="s">
        <v>690</v>
      </c>
      <c r="D15" s="269">
        <v>17568.66595319704</v>
      </c>
      <c r="E15" s="270">
        <v>15684.931496352468</v>
      </c>
      <c r="F15" s="270">
        <v>19147.056719757067</v>
      </c>
      <c r="G15" s="270">
        <v>18099.341299484997</v>
      </c>
      <c r="H15" s="270">
        <v>21012.013752614737</v>
      </c>
      <c r="I15" s="271">
        <v>17285.210026114259</v>
      </c>
      <c r="J15" s="272">
        <v>19608.66336294129</v>
      </c>
      <c r="K15" s="270">
        <v>28232.651379448398</v>
      </c>
      <c r="L15" s="270">
        <v>18093.802147910199</v>
      </c>
      <c r="M15" s="270">
        <v>16913.499265679653</v>
      </c>
      <c r="N15" s="270">
        <v>20040.134948917083</v>
      </c>
      <c r="O15" s="273">
        <v>20849.304431592605</v>
      </c>
      <c r="P15" s="315">
        <f>SUM(D15:O15)</f>
        <v>232535.27478400979</v>
      </c>
    </row>
    <row r="16" spans="1:24" ht="16.7" customHeight="1" x14ac:dyDescent="0.25">
      <c r="B16" s="1025"/>
      <c r="C16" s="19" t="s">
        <v>215</v>
      </c>
      <c r="D16" s="275">
        <v>16924.677141869783</v>
      </c>
      <c r="E16" s="276">
        <v>16431.582636078416</v>
      </c>
      <c r="F16" s="276">
        <v>23505.143185564157</v>
      </c>
      <c r="G16" s="276">
        <v>18039.382737062428</v>
      </c>
      <c r="H16" s="276">
        <v>21253.536488826121</v>
      </c>
      <c r="I16" s="277">
        <v>17587.673564003042</v>
      </c>
      <c r="J16" s="278">
        <v>20863.736423776474</v>
      </c>
      <c r="K16" s="276">
        <v>24517.120089677777</v>
      </c>
      <c r="L16" s="276">
        <v>19808.677615882618</v>
      </c>
      <c r="M16" s="276">
        <v>21712.717575621587</v>
      </c>
      <c r="N16" s="276">
        <v>21335.231990697819</v>
      </c>
      <c r="O16" s="279">
        <v>22205.161304112455</v>
      </c>
      <c r="P16" s="329">
        <f>SUM(D16:O16)</f>
        <v>244184.64075317269</v>
      </c>
    </row>
    <row r="17" spans="2:16" ht="16.7" customHeight="1" x14ac:dyDescent="0.25">
      <c r="B17" s="1026"/>
      <c r="C17" s="21" t="s">
        <v>148</v>
      </c>
      <c r="D17" s="317">
        <f>D15/D16-1</f>
        <v>3.8050286332145244E-2</v>
      </c>
      <c r="E17" s="318">
        <f t="shared" ref="E17:P17" si="3">E15/E16-1</f>
        <v>-4.544000150579186E-2</v>
      </c>
      <c r="F17" s="318">
        <f t="shared" si="3"/>
        <v>-0.18540990928673162</v>
      </c>
      <c r="G17" s="318">
        <f t="shared" si="3"/>
        <v>3.3237590940062844E-3</v>
      </c>
      <c r="H17" s="318">
        <f t="shared" si="3"/>
        <v>-1.1363884609903008E-2</v>
      </c>
      <c r="I17" s="319">
        <f t="shared" si="3"/>
        <v>-1.7197472808901826E-2</v>
      </c>
      <c r="J17" s="320">
        <f t="shared" si="3"/>
        <v>-6.0155718771681466E-2</v>
      </c>
      <c r="K17" s="318">
        <f t="shared" si="3"/>
        <v>0.15154843946516117</v>
      </c>
      <c r="L17" s="318">
        <f t="shared" si="3"/>
        <v>-8.6571930808618469E-2</v>
      </c>
      <c r="M17" s="318">
        <f t="shared" si="3"/>
        <v>-0.22103259498619177</v>
      </c>
      <c r="N17" s="318">
        <f t="shared" si="3"/>
        <v>-6.0702271357789828E-2</v>
      </c>
      <c r="O17" s="321">
        <f t="shared" si="3"/>
        <v>-6.1060437884265295E-2</v>
      </c>
      <c r="P17" s="322">
        <f t="shared" si="3"/>
        <v>-4.7707201948620215E-2</v>
      </c>
    </row>
    <row r="18" spans="2:16" ht="16.7" customHeight="1" x14ac:dyDescent="0.25">
      <c r="B18" s="1027" t="s">
        <v>446</v>
      </c>
      <c r="C18" s="647" t="s">
        <v>690</v>
      </c>
      <c r="D18" s="269">
        <v>29213.104687493149</v>
      </c>
      <c r="E18" s="270">
        <v>24212.087901108705</v>
      </c>
      <c r="F18" s="270">
        <v>32441.904995648376</v>
      </c>
      <c r="G18" s="270">
        <v>34727.572786689081</v>
      </c>
      <c r="H18" s="270">
        <v>35739.547682462944</v>
      </c>
      <c r="I18" s="271">
        <v>25968.138744027648</v>
      </c>
      <c r="J18" s="272">
        <v>32356.478963666163</v>
      </c>
      <c r="K18" s="270">
        <v>43732.487098038691</v>
      </c>
      <c r="L18" s="270">
        <v>29201.837696758645</v>
      </c>
      <c r="M18" s="270">
        <v>37984.9747530268</v>
      </c>
      <c r="N18" s="270">
        <v>35667.34512309196</v>
      </c>
      <c r="O18" s="273">
        <v>33595.43767724467</v>
      </c>
      <c r="P18" s="315">
        <f>SUM(D18:O18)</f>
        <v>394840.91810925677</v>
      </c>
    </row>
    <row r="19" spans="2:16" ht="16.7" customHeight="1" x14ac:dyDescent="0.25">
      <c r="B19" s="1025"/>
      <c r="C19" s="19" t="s">
        <v>215</v>
      </c>
      <c r="D19" s="275">
        <v>28552.512210516921</v>
      </c>
      <c r="E19" s="276">
        <v>24968.178806659835</v>
      </c>
      <c r="F19" s="276">
        <v>33634.511160981681</v>
      </c>
      <c r="G19" s="276">
        <v>30606.659555079539</v>
      </c>
      <c r="H19" s="276">
        <v>35589.388662232239</v>
      </c>
      <c r="I19" s="277">
        <v>27031.002962414474</v>
      </c>
      <c r="J19" s="278">
        <v>31967.133684341552</v>
      </c>
      <c r="K19" s="276">
        <v>48366.107101346126</v>
      </c>
      <c r="L19" s="276">
        <v>31830.967881806966</v>
      </c>
      <c r="M19" s="276">
        <v>38099.350125972058</v>
      </c>
      <c r="N19" s="276">
        <v>37000.709554656722</v>
      </c>
      <c r="O19" s="279">
        <v>37933.179927745055</v>
      </c>
      <c r="P19" s="329">
        <f>SUM(D19:O19)</f>
        <v>405579.7016337532</v>
      </c>
    </row>
    <row r="20" spans="2:16" ht="16.7" customHeight="1" x14ac:dyDescent="0.25">
      <c r="B20" s="1026"/>
      <c r="C20" s="21" t="s">
        <v>148</v>
      </c>
      <c r="D20" s="317">
        <f>D18/D19-1</f>
        <v>2.3136054442624676E-2</v>
      </c>
      <c r="E20" s="318">
        <f t="shared" ref="E20:P20" si="4">E18/E19-1</f>
        <v>-3.0282180827279848E-2</v>
      </c>
      <c r="F20" s="318">
        <f t="shared" si="4"/>
        <v>-3.5457811758441982E-2</v>
      </c>
      <c r="G20" s="318">
        <f t="shared" si="4"/>
        <v>0.13464106477198445</v>
      </c>
      <c r="H20" s="318">
        <f t="shared" si="4"/>
        <v>4.2192076311233784E-3</v>
      </c>
      <c r="I20" s="319">
        <f t="shared" si="4"/>
        <v>-3.9320191702272189E-2</v>
      </c>
      <c r="J20" s="320">
        <f t="shared" si="4"/>
        <v>1.2179549257346212E-2</v>
      </c>
      <c r="K20" s="318">
        <f t="shared" si="4"/>
        <v>-9.5803038139872787E-2</v>
      </c>
      <c r="L20" s="318">
        <f t="shared" si="4"/>
        <v>-8.2596614555066838E-2</v>
      </c>
      <c r="M20" s="318">
        <f t="shared" si="4"/>
        <v>-3.0020294983270635E-3</v>
      </c>
      <c r="N20" s="318">
        <f t="shared" si="4"/>
        <v>-3.6036185457339442E-2</v>
      </c>
      <c r="O20" s="321">
        <f t="shared" si="4"/>
        <v>-0.11435219137343344</v>
      </c>
      <c r="P20" s="322">
        <f t="shared" si="4"/>
        <v>-2.64776158206107E-2</v>
      </c>
    </row>
    <row r="21" spans="2:16" ht="16.7" customHeight="1" x14ac:dyDescent="0.25">
      <c r="B21" s="1024" t="s">
        <v>286</v>
      </c>
      <c r="C21" s="647" t="s">
        <v>690</v>
      </c>
      <c r="D21" s="269">
        <v>46674.567496997217</v>
      </c>
      <c r="E21" s="270">
        <v>46211.605253947855</v>
      </c>
      <c r="F21" s="270">
        <v>54530.762370391465</v>
      </c>
      <c r="G21" s="270">
        <v>53125.566380387027</v>
      </c>
      <c r="H21" s="270">
        <v>56861.95569987387</v>
      </c>
      <c r="I21" s="271">
        <v>45185.720047173018</v>
      </c>
      <c r="J21" s="272">
        <v>51059.992082601282</v>
      </c>
      <c r="K21" s="270">
        <v>66450.112128287932</v>
      </c>
      <c r="L21" s="270">
        <v>49620.358422091493</v>
      </c>
      <c r="M21" s="270">
        <v>53328.996450912637</v>
      </c>
      <c r="N21" s="270">
        <v>57853.666000150697</v>
      </c>
      <c r="O21" s="273">
        <v>56577.634154659114</v>
      </c>
      <c r="P21" s="315">
        <f>SUM(D21:O21)</f>
        <v>637480.93648747355</v>
      </c>
    </row>
    <row r="22" spans="2:16" ht="16.7" customHeight="1" x14ac:dyDescent="0.25">
      <c r="B22" s="1025"/>
      <c r="C22" s="19" t="s">
        <v>215</v>
      </c>
      <c r="D22" s="275">
        <v>48672.048869406353</v>
      </c>
      <c r="E22" s="276">
        <v>45763.075003902195</v>
      </c>
      <c r="F22" s="276">
        <v>60841.6011047008</v>
      </c>
      <c r="G22" s="276">
        <v>52592.467347948324</v>
      </c>
      <c r="H22" s="276">
        <v>59214.858563348746</v>
      </c>
      <c r="I22" s="277">
        <v>52145.649334503352</v>
      </c>
      <c r="J22" s="278">
        <v>54243.190031559541</v>
      </c>
      <c r="K22" s="276">
        <v>71166.661100037891</v>
      </c>
      <c r="L22" s="276">
        <v>53996.023099489823</v>
      </c>
      <c r="M22" s="276">
        <v>58520.335909571833</v>
      </c>
      <c r="N22" s="276">
        <v>59176.869363790138</v>
      </c>
      <c r="O22" s="279">
        <v>51329.853785283281</v>
      </c>
      <c r="P22" s="329">
        <f>SUM(D22:O22)</f>
        <v>667662.63351354224</v>
      </c>
    </row>
    <row r="23" spans="2:16" ht="16.7" customHeight="1" x14ac:dyDescent="0.25">
      <c r="B23" s="1026"/>
      <c r="C23" s="21" t="s">
        <v>148</v>
      </c>
      <c r="D23" s="317">
        <f>D21/D22-1</f>
        <v>-4.103959908835253E-2</v>
      </c>
      <c r="E23" s="318">
        <f t="shared" ref="E23:P23" si="5">E21/E22-1</f>
        <v>9.80113880038469E-3</v>
      </c>
      <c r="F23" s="318">
        <f t="shared" si="5"/>
        <v>-0.10372571759656968</v>
      </c>
      <c r="G23" s="318">
        <f t="shared" si="5"/>
        <v>1.0136414192392973E-2</v>
      </c>
      <c r="H23" s="318">
        <f t="shared" si="5"/>
        <v>-3.9735007742317086E-2</v>
      </c>
      <c r="I23" s="319">
        <f t="shared" si="5"/>
        <v>-0.13347094870146992</v>
      </c>
      <c r="J23" s="320">
        <f t="shared" si="5"/>
        <v>-5.8683826432520347E-2</v>
      </c>
      <c r="K23" s="318">
        <f t="shared" si="5"/>
        <v>-6.6274697995455711E-2</v>
      </c>
      <c r="L23" s="318">
        <f t="shared" si="5"/>
        <v>-8.1036795419840324E-2</v>
      </c>
      <c r="M23" s="318">
        <f t="shared" si="5"/>
        <v>-8.8710007862584428E-2</v>
      </c>
      <c r="N23" s="318">
        <f t="shared" si="5"/>
        <v>-2.2360144729945741E-2</v>
      </c>
      <c r="O23" s="321">
        <f t="shared" si="5"/>
        <v>0.10223641764747082</v>
      </c>
      <c r="P23" s="322">
        <f t="shared" si="5"/>
        <v>-4.5205011499953152E-2</v>
      </c>
    </row>
    <row r="24" spans="2:16" ht="16.7" customHeight="1" x14ac:dyDescent="0.25">
      <c r="B24" s="1024" t="s">
        <v>288</v>
      </c>
      <c r="C24" s="647" t="s">
        <v>690</v>
      </c>
      <c r="D24" s="269">
        <v>24361.48632835217</v>
      </c>
      <c r="E24" s="270">
        <v>26634.24807329023</v>
      </c>
      <c r="F24" s="270">
        <v>30987.359019943553</v>
      </c>
      <c r="G24" s="270">
        <v>29881.65462303696</v>
      </c>
      <c r="H24" s="270">
        <v>36584.285026693295</v>
      </c>
      <c r="I24" s="271">
        <v>24577.529524298043</v>
      </c>
      <c r="J24" s="272">
        <v>35445.596059096606</v>
      </c>
      <c r="K24" s="270">
        <v>42953.847495894785</v>
      </c>
      <c r="L24" s="270">
        <v>35701.990840624821</v>
      </c>
      <c r="M24" s="270">
        <v>35568.678648999645</v>
      </c>
      <c r="N24" s="270">
        <v>31721.384737805169</v>
      </c>
      <c r="O24" s="273">
        <v>30811.768270875906</v>
      </c>
      <c r="P24" s="315">
        <f>SUM(D24:O24)</f>
        <v>385229.82864891121</v>
      </c>
    </row>
    <row r="25" spans="2:16" ht="16.7" customHeight="1" x14ac:dyDescent="0.25">
      <c r="B25" s="1025"/>
      <c r="C25" s="19" t="s">
        <v>215</v>
      </c>
      <c r="D25" s="275">
        <v>24825.652680200023</v>
      </c>
      <c r="E25" s="276">
        <v>33213.511403753342</v>
      </c>
      <c r="F25" s="276">
        <v>29018.998274635698</v>
      </c>
      <c r="G25" s="276">
        <v>34389.222733774695</v>
      </c>
      <c r="H25" s="276">
        <v>34090.685379019204</v>
      </c>
      <c r="I25" s="277">
        <v>28662.120388291292</v>
      </c>
      <c r="J25" s="278">
        <v>32967.16561546443</v>
      </c>
      <c r="K25" s="276">
        <v>39781.085160254683</v>
      </c>
      <c r="L25" s="276">
        <v>29456.271934603192</v>
      </c>
      <c r="M25" s="276">
        <v>34722.578574662759</v>
      </c>
      <c r="N25" s="276">
        <v>40140.689042333295</v>
      </c>
      <c r="O25" s="279">
        <v>33060.32002082852</v>
      </c>
      <c r="P25" s="316">
        <f>SUM(D25:O25)</f>
        <v>394328.30120782106</v>
      </c>
    </row>
    <row r="26" spans="2:16" ht="16.7" customHeight="1" x14ac:dyDescent="0.25">
      <c r="B26" s="1026"/>
      <c r="C26" s="21" t="s">
        <v>148</v>
      </c>
      <c r="D26" s="317">
        <f>D24/D25-1</f>
        <v>-1.8697045263106116E-2</v>
      </c>
      <c r="E26" s="318">
        <f t="shared" ref="E26:P26" si="6">E24/E25-1</f>
        <v>-0.19808996557104808</v>
      </c>
      <c r="F26" s="318">
        <f t="shared" si="6"/>
        <v>6.7830072102396333E-2</v>
      </c>
      <c r="G26" s="318">
        <f t="shared" si="6"/>
        <v>-0.13107502154477935</v>
      </c>
      <c r="H26" s="318">
        <f t="shared" si="6"/>
        <v>7.3146069665374069E-2</v>
      </c>
      <c r="I26" s="319">
        <f t="shared" si="6"/>
        <v>-0.14250832836714478</v>
      </c>
      <c r="J26" s="320">
        <f t="shared" si="6"/>
        <v>7.5178754295746275E-2</v>
      </c>
      <c r="K26" s="318">
        <f t="shared" si="6"/>
        <v>7.975555022842884E-2</v>
      </c>
      <c r="L26" s="318">
        <f t="shared" si="6"/>
        <v>0.21203358387945181</v>
      </c>
      <c r="M26" s="318">
        <f t="shared" si="6"/>
        <v>2.4367432059158478E-2</v>
      </c>
      <c r="N26" s="318">
        <f t="shared" si="6"/>
        <v>-0.20974488742953401</v>
      </c>
      <c r="O26" s="321">
        <f t="shared" si="6"/>
        <v>-6.8013611136734098E-2</v>
      </c>
      <c r="P26" s="322">
        <f t="shared" si="6"/>
        <v>-2.3073344041098176E-2</v>
      </c>
    </row>
    <row r="27" spans="2:16" ht="16.7" customHeight="1" x14ac:dyDescent="0.25">
      <c r="B27" s="1027" t="s">
        <v>442</v>
      </c>
      <c r="C27" s="647" t="s">
        <v>690</v>
      </c>
      <c r="D27" s="269">
        <v>17058.946251807214</v>
      </c>
      <c r="E27" s="270">
        <v>17920.044272765121</v>
      </c>
      <c r="F27" s="270">
        <v>21893.251329768973</v>
      </c>
      <c r="G27" s="270">
        <v>22065.116586749988</v>
      </c>
      <c r="H27" s="270">
        <v>25095.170772353922</v>
      </c>
      <c r="I27" s="271">
        <v>17602.025694222542</v>
      </c>
      <c r="J27" s="272">
        <v>25879.615898969754</v>
      </c>
      <c r="K27" s="270">
        <v>36817.107321664378</v>
      </c>
      <c r="L27" s="270">
        <v>26015.968868124997</v>
      </c>
      <c r="M27" s="270">
        <v>26984.28016901423</v>
      </c>
      <c r="N27" s="270">
        <v>24113.629206501868</v>
      </c>
      <c r="O27" s="273">
        <v>20308.926979136872</v>
      </c>
      <c r="P27" s="315">
        <f>SUM(D27:O27)</f>
        <v>281754.08335107984</v>
      </c>
    </row>
    <row r="28" spans="2:16" ht="16.7" customHeight="1" x14ac:dyDescent="0.25">
      <c r="B28" s="1025"/>
      <c r="C28" s="19" t="s">
        <v>215</v>
      </c>
      <c r="D28" s="275">
        <v>20609.184984183965</v>
      </c>
      <c r="E28" s="276">
        <v>21697.742750241938</v>
      </c>
      <c r="F28" s="276">
        <v>22959.664527030021</v>
      </c>
      <c r="G28" s="276">
        <v>22369.174253811943</v>
      </c>
      <c r="H28" s="276">
        <v>25179.09868489295</v>
      </c>
      <c r="I28" s="277">
        <v>22314.239898373624</v>
      </c>
      <c r="J28" s="278">
        <v>21951.20076894552</v>
      </c>
      <c r="K28" s="276">
        <v>30802.404771304649</v>
      </c>
      <c r="L28" s="276">
        <v>25892.082863789645</v>
      </c>
      <c r="M28" s="276">
        <v>22598.501674888405</v>
      </c>
      <c r="N28" s="276">
        <v>27700.226509668493</v>
      </c>
      <c r="O28" s="279">
        <v>23110.001757445621</v>
      </c>
      <c r="P28" s="316">
        <f>SUM(D28:O28)</f>
        <v>287183.52344457677</v>
      </c>
    </row>
    <row r="29" spans="2:16" ht="16.7" customHeight="1" x14ac:dyDescent="0.25">
      <c r="B29" s="1026"/>
      <c r="C29" s="21" t="s">
        <v>148</v>
      </c>
      <c r="D29" s="317">
        <f>D27/D28-1</f>
        <v>-0.17226487777664656</v>
      </c>
      <c r="E29" s="318">
        <f t="shared" ref="E29:P29" si="7">E27/E28-1</f>
        <v>-0.17410559803206693</v>
      </c>
      <c r="F29" s="318">
        <f t="shared" si="7"/>
        <v>-4.644724647459797E-2</v>
      </c>
      <c r="G29" s="318">
        <f t="shared" si="7"/>
        <v>-1.3592708591384062E-2</v>
      </c>
      <c r="H29" s="318">
        <f t="shared" si="7"/>
        <v>-3.3332373644249236E-3</v>
      </c>
      <c r="I29" s="319">
        <f t="shared" si="7"/>
        <v>-0.21117520586011673</v>
      </c>
      <c r="J29" s="320">
        <f t="shared" si="7"/>
        <v>0.17896128650883569</v>
      </c>
      <c r="K29" s="318">
        <f t="shared" si="7"/>
        <v>0.19526730445289764</v>
      </c>
      <c r="L29" s="318">
        <f t="shared" si="7"/>
        <v>4.7847060040353551E-3</v>
      </c>
      <c r="M29" s="318">
        <f t="shared" si="7"/>
        <v>0.1940738619410034</v>
      </c>
      <c r="N29" s="318">
        <f t="shared" si="7"/>
        <v>-0.1294789882644013</v>
      </c>
      <c r="O29" s="321">
        <f t="shared" si="7"/>
        <v>-0.12120616898725656</v>
      </c>
      <c r="P29" s="322">
        <f t="shared" si="7"/>
        <v>-1.890582032135546E-2</v>
      </c>
    </row>
    <row r="30" spans="2:16" ht="16.7" customHeight="1" x14ac:dyDescent="0.25">
      <c r="B30" s="1027" t="s">
        <v>444</v>
      </c>
      <c r="C30" s="647" t="s">
        <v>690</v>
      </c>
      <c r="D30" s="269">
        <v>8846.1685627417228</v>
      </c>
      <c r="E30" s="270">
        <v>9102.1649413586274</v>
      </c>
      <c r="F30" s="270">
        <v>11545.455096808555</v>
      </c>
      <c r="G30" s="270">
        <v>14679.779487265176</v>
      </c>
      <c r="H30" s="270">
        <v>15902.622085601826</v>
      </c>
      <c r="I30" s="271">
        <v>12888.266729924053</v>
      </c>
      <c r="J30" s="272">
        <v>19457.288661951723</v>
      </c>
      <c r="K30" s="270">
        <v>21105.206015098975</v>
      </c>
      <c r="L30" s="270">
        <v>14354.58139743593</v>
      </c>
      <c r="M30" s="270">
        <v>16683.877584052811</v>
      </c>
      <c r="N30" s="270">
        <v>13242.208923633307</v>
      </c>
      <c r="O30" s="273">
        <v>9730.6761523317873</v>
      </c>
      <c r="P30" s="315">
        <f>SUM(D30:O30)</f>
        <v>167538.29563820449</v>
      </c>
    </row>
    <row r="31" spans="2:16" ht="16.7" customHeight="1" x14ac:dyDescent="0.25">
      <c r="B31" s="1025"/>
      <c r="C31" s="19" t="s">
        <v>215</v>
      </c>
      <c r="D31" s="275">
        <v>8568.2848087030998</v>
      </c>
      <c r="E31" s="276">
        <v>10647.346230009787</v>
      </c>
      <c r="F31" s="276">
        <v>10380.71177388975</v>
      </c>
      <c r="G31" s="276">
        <v>15398.513870379062</v>
      </c>
      <c r="H31" s="276">
        <v>15849.959552561397</v>
      </c>
      <c r="I31" s="277">
        <v>15724.902612533002</v>
      </c>
      <c r="J31" s="278">
        <v>15203.697934232561</v>
      </c>
      <c r="K31" s="276">
        <v>18162.140854315538</v>
      </c>
      <c r="L31" s="276">
        <v>16845.829182800277</v>
      </c>
      <c r="M31" s="276">
        <v>15269.434125279266</v>
      </c>
      <c r="N31" s="276">
        <v>15156.275512069757</v>
      </c>
      <c r="O31" s="279">
        <v>10925.843947753203</v>
      </c>
      <c r="P31" s="316">
        <f>SUM(D31:O31)</f>
        <v>168132.94040452671</v>
      </c>
    </row>
    <row r="32" spans="2:16" ht="16.7" customHeight="1" x14ac:dyDescent="0.25">
      <c r="B32" s="1026"/>
      <c r="C32" s="21" t="s">
        <v>148</v>
      </c>
      <c r="D32" s="317">
        <f>D30/D31-1</f>
        <v>3.2431666341945942E-2</v>
      </c>
      <c r="E32" s="318">
        <f t="shared" ref="E32:P32" si="8">E30/E31-1</f>
        <v>-0.14512360688488102</v>
      </c>
      <c r="F32" s="318">
        <f t="shared" si="8"/>
        <v>0.11220264547258152</v>
      </c>
      <c r="G32" s="318">
        <f t="shared" si="8"/>
        <v>-4.6675568120665201E-2</v>
      </c>
      <c r="H32" s="318">
        <f t="shared" si="8"/>
        <v>3.3225657684357035E-3</v>
      </c>
      <c r="I32" s="319">
        <f t="shared" si="8"/>
        <v>-0.18039131640459916</v>
      </c>
      <c r="J32" s="320">
        <f t="shared" si="8"/>
        <v>0.27977343052454362</v>
      </c>
      <c r="K32" s="318">
        <f t="shared" si="8"/>
        <v>0.16204395640308733</v>
      </c>
      <c r="L32" s="318">
        <f t="shared" si="8"/>
        <v>-0.14788513870886988</v>
      </c>
      <c r="M32" s="318">
        <f t="shared" si="8"/>
        <v>9.26323429649476E-2</v>
      </c>
      <c r="N32" s="318">
        <f t="shared" si="8"/>
        <v>-0.1262887169682404</v>
      </c>
      <c r="O32" s="321">
        <f t="shared" si="8"/>
        <v>-0.1093890596586079</v>
      </c>
      <c r="P32" s="322">
        <f t="shared" si="8"/>
        <v>-3.5367535052411858E-3</v>
      </c>
    </row>
    <row r="33" spans="2:38" ht="16.7" customHeight="1" x14ac:dyDescent="0.25">
      <c r="B33" s="1024" t="s">
        <v>296</v>
      </c>
      <c r="C33" s="647" t="s">
        <v>690</v>
      </c>
      <c r="D33" s="269">
        <v>5861.38403374277</v>
      </c>
      <c r="E33" s="270">
        <v>6462.6869638769604</v>
      </c>
      <c r="F33" s="270">
        <v>9842.2056341599273</v>
      </c>
      <c r="G33" s="270">
        <v>9052.2165461476816</v>
      </c>
      <c r="H33" s="270">
        <v>9685.6127692366972</v>
      </c>
      <c r="I33" s="271">
        <v>6720.6372932584281</v>
      </c>
      <c r="J33" s="272">
        <v>7626.9380455424525</v>
      </c>
      <c r="K33" s="270">
        <v>12619.914097479577</v>
      </c>
      <c r="L33" s="270">
        <v>6340.5533170194431</v>
      </c>
      <c r="M33" s="270">
        <v>7921.2838495555352</v>
      </c>
      <c r="N33" s="270">
        <v>9755.9472039631892</v>
      </c>
      <c r="O33" s="273">
        <v>7043.0071444554123</v>
      </c>
      <c r="P33" s="315">
        <f>SUM(D33:O33)</f>
        <v>98932.386898438068</v>
      </c>
    </row>
    <row r="34" spans="2:38" ht="16.7" customHeight="1" x14ac:dyDescent="0.25">
      <c r="B34" s="1025"/>
      <c r="C34" s="19" t="s">
        <v>215</v>
      </c>
      <c r="D34" s="275">
        <v>6210.9757834346929</v>
      </c>
      <c r="E34" s="276">
        <v>5820.1954008071289</v>
      </c>
      <c r="F34" s="276">
        <v>7803.3478126586597</v>
      </c>
      <c r="G34" s="276">
        <v>9012.250727766479</v>
      </c>
      <c r="H34" s="276">
        <v>9518.170130511422</v>
      </c>
      <c r="I34" s="277">
        <v>8191.6636307650097</v>
      </c>
      <c r="J34" s="278">
        <v>7640.4143310985746</v>
      </c>
      <c r="K34" s="276">
        <v>10246.558345760426</v>
      </c>
      <c r="L34" s="276">
        <v>7070.7320421834447</v>
      </c>
      <c r="M34" s="276">
        <v>7908.6434784725261</v>
      </c>
      <c r="N34" s="276">
        <v>8441.8868279820454</v>
      </c>
      <c r="O34" s="279">
        <v>7687.4886067295392</v>
      </c>
      <c r="P34" s="316">
        <f>SUM(D34:O34)</f>
        <v>95552.327118169953</v>
      </c>
    </row>
    <row r="35" spans="2:38" ht="16.7" customHeight="1" x14ac:dyDescent="0.25">
      <c r="B35" s="1026"/>
      <c r="C35" s="21" t="s">
        <v>148</v>
      </c>
      <c r="D35" s="317">
        <f>D33/D34-1</f>
        <v>-5.6286123450089764E-2</v>
      </c>
      <c r="E35" s="318">
        <f t="shared" ref="E35:P35" si="9">E33/E34-1</f>
        <v>0.11039003312169426</v>
      </c>
      <c r="F35" s="318">
        <f t="shared" si="9"/>
        <v>0.26127988530689539</v>
      </c>
      <c r="G35" s="318">
        <f t="shared" si="9"/>
        <v>4.4346101310817065E-3</v>
      </c>
      <c r="H35" s="318">
        <f t="shared" si="9"/>
        <v>1.7591893865032127E-2</v>
      </c>
      <c r="I35" s="319">
        <f t="shared" si="9"/>
        <v>-0.17957601823174518</v>
      </c>
      <c r="J35" s="320">
        <f t="shared" si="9"/>
        <v>-1.7638160670514491E-3</v>
      </c>
      <c r="K35" s="318">
        <f t="shared" si="9"/>
        <v>0.23162467548932097</v>
      </c>
      <c r="L35" s="318">
        <f t="shared" si="9"/>
        <v>-0.10326776927874104</v>
      </c>
      <c r="M35" s="318">
        <f t="shared" si="9"/>
        <v>1.5982982565108106E-3</v>
      </c>
      <c r="N35" s="318">
        <f t="shared" si="9"/>
        <v>0.15565955843253798</v>
      </c>
      <c r="O35" s="321">
        <f t="shared" si="9"/>
        <v>-8.383511121043552E-2</v>
      </c>
      <c r="P35" s="322">
        <f t="shared" si="9"/>
        <v>3.5373913772795751E-2</v>
      </c>
    </row>
    <row r="36" spans="2:38" ht="16.7" customHeight="1" x14ac:dyDescent="0.25">
      <c r="B36" s="1024" t="s">
        <v>299</v>
      </c>
      <c r="C36" s="647" t="s">
        <v>690</v>
      </c>
      <c r="D36" s="269">
        <v>4604.222147745244</v>
      </c>
      <c r="E36" s="270">
        <v>4510.3543436265318</v>
      </c>
      <c r="F36" s="270">
        <v>6917.1775628629939</v>
      </c>
      <c r="G36" s="270">
        <v>7795.909653192045</v>
      </c>
      <c r="H36" s="270">
        <v>8285.2350890993184</v>
      </c>
      <c r="I36" s="271">
        <v>5338.7085815411165</v>
      </c>
      <c r="J36" s="272">
        <v>7504.2198026641709</v>
      </c>
      <c r="K36" s="270">
        <v>11272.137035023938</v>
      </c>
      <c r="L36" s="270">
        <v>5376.731231420702</v>
      </c>
      <c r="M36" s="270">
        <v>6512.1650111624758</v>
      </c>
      <c r="N36" s="270">
        <v>8494.4519215748223</v>
      </c>
      <c r="O36" s="273">
        <v>5741.3806203753829</v>
      </c>
      <c r="P36" s="315">
        <f>SUM(D36:O36)</f>
        <v>82352.693000288724</v>
      </c>
    </row>
    <row r="37" spans="2:38" ht="16.7" customHeight="1" x14ac:dyDescent="0.25">
      <c r="B37" s="1025"/>
      <c r="C37" s="19" t="s">
        <v>215</v>
      </c>
      <c r="D37" s="275">
        <v>5503.6024299266428</v>
      </c>
      <c r="E37" s="276">
        <v>5194.8732372154018</v>
      </c>
      <c r="F37" s="276">
        <v>6950.2246605782548</v>
      </c>
      <c r="G37" s="276">
        <v>8191.7206869515976</v>
      </c>
      <c r="H37" s="276">
        <v>7694.3355127470895</v>
      </c>
      <c r="I37" s="277">
        <v>5891.1483466887676</v>
      </c>
      <c r="J37" s="278">
        <v>6884.1453646003047</v>
      </c>
      <c r="K37" s="276">
        <v>10699.45916945823</v>
      </c>
      <c r="L37" s="276">
        <v>6964.291888714718</v>
      </c>
      <c r="M37" s="276">
        <v>6989.7421038084467</v>
      </c>
      <c r="N37" s="276">
        <v>7868.0562128813062</v>
      </c>
      <c r="O37" s="279">
        <v>6184.9311738727392</v>
      </c>
      <c r="P37" s="316">
        <f>SUM(D37:O37)</f>
        <v>85016.530787443495</v>
      </c>
    </row>
    <row r="38" spans="2:38" ht="16.7" customHeight="1" thickBot="1" x14ac:dyDescent="0.3">
      <c r="B38" s="1031"/>
      <c r="C38" s="23" t="s">
        <v>148</v>
      </c>
      <c r="D38" s="323">
        <f>D36/D37-1</f>
        <v>-0.16341665184441501</v>
      </c>
      <c r="E38" s="324">
        <f t="shared" ref="E38:P38" si="10">E36/E37-1</f>
        <v>-0.1317681610948781</v>
      </c>
      <c r="F38" s="324">
        <f t="shared" si="10"/>
        <v>-4.754824387577572E-3</v>
      </c>
      <c r="G38" s="324">
        <f t="shared" si="10"/>
        <v>-4.8318424038801822E-2</v>
      </c>
      <c r="H38" s="324">
        <f t="shared" si="10"/>
        <v>7.6796700036448229E-2</v>
      </c>
      <c r="I38" s="325">
        <f t="shared" si="10"/>
        <v>-9.3774546597211406E-2</v>
      </c>
      <c r="J38" s="326">
        <f t="shared" si="10"/>
        <v>9.0072827522268417E-2</v>
      </c>
      <c r="K38" s="324">
        <f t="shared" si="10"/>
        <v>5.3524001213110406E-2</v>
      </c>
      <c r="L38" s="324">
        <f t="shared" si="10"/>
        <v>-0.22795722561062925</v>
      </c>
      <c r="M38" s="324">
        <f t="shared" si="10"/>
        <v>-6.832542396460628E-2</v>
      </c>
      <c r="N38" s="324">
        <f t="shared" si="10"/>
        <v>7.9612510605605813E-2</v>
      </c>
      <c r="O38" s="327">
        <f t="shared" si="10"/>
        <v>-7.1714711292352851E-2</v>
      </c>
      <c r="P38" s="328">
        <f t="shared" si="10"/>
        <v>-3.1333174413042619E-2</v>
      </c>
    </row>
    <row r="39" spans="2:38" ht="16.7" customHeight="1" thickTop="1" x14ac:dyDescent="0.25">
      <c r="B39" s="1025" t="s">
        <v>49</v>
      </c>
      <c r="C39" s="706" t="s">
        <v>690</v>
      </c>
      <c r="D39" s="295">
        <v>460380</v>
      </c>
      <c r="E39" s="296">
        <v>441690</v>
      </c>
      <c r="F39" s="296">
        <v>566500.00000000012</v>
      </c>
      <c r="G39" s="296">
        <v>573460.00000000012</v>
      </c>
      <c r="H39" s="296">
        <v>621289.99999999988</v>
      </c>
      <c r="I39" s="297">
        <v>459660.00000000012</v>
      </c>
      <c r="J39" s="298">
        <v>543870</v>
      </c>
      <c r="K39" s="296">
        <v>762509.99999999988</v>
      </c>
      <c r="L39" s="296">
        <v>538389.99999999988</v>
      </c>
      <c r="M39" s="296">
        <v>583630</v>
      </c>
      <c r="N39" s="296">
        <v>623689.99999999988</v>
      </c>
      <c r="O39" s="299">
        <v>523420.00000000006</v>
      </c>
      <c r="P39" s="648">
        <f>SUM(D39:O39)</f>
        <v>6698490</v>
      </c>
    </row>
    <row r="40" spans="2:38" ht="16.7" customHeight="1" x14ac:dyDescent="0.25">
      <c r="B40" s="1025"/>
      <c r="C40" s="19" t="s">
        <v>215</v>
      </c>
      <c r="D40" s="275">
        <v>480480</v>
      </c>
      <c r="E40" s="276">
        <v>470030.00000000012</v>
      </c>
      <c r="F40" s="276">
        <v>607769.99999999977</v>
      </c>
      <c r="G40" s="276">
        <v>578460</v>
      </c>
      <c r="H40" s="276">
        <v>630189.99999999988</v>
      </c>
      <c r="I40" s="277">
        <v>514149.99999999988</v>
      </c>
      <c r="J40" s="278">
        <v>584340</v>
      </c>
      <c r="K40" s="276">
        <v>781300.00000000012</v>
      </c>
      <c r="L40" s="276">
        <v>591409.99999999977</v>
      </c>
      <c r="M40" s="276">
        <v>607890</v>
      </c>
      <c r="N40" s="276">
        <v>628020</v>
      </c>
      <c r="O40" s="279">
        <v>566110.00000000012</v>
      </c>
      <c r="P40" s="329">
        <f>SUM(D40:O40)</f>
        <v>7040150</v>
      </c>
      <c r="X40" s="670"/>
    </row>
    <row r="41" spans="2:38" ht="16.7" customHeight="1" thickBot="1" x14ac:dyDescent="0.3">
      <c r="B41" s="1030"/>
      <c r="C41" s="20" t="s">
        <v>148</v>
      </c>
      <c r="D41" s="646">
        <f>D39/D40-1</f>
        <v>-4.1833166833166846E-2</v>
      </c>
      <c r="E41" s="649">
        <f t="shared" ref="E41:P41" si="11">E39/E40-1</f>
        <v>-6.0294023785716022E-2</v>
      </c>
      <c r="F41" s="649">
        <f t="shared" si="11"/>
        <v>-6.790397683334104E-2</v>
      </c>
      <c r="G41" s="649">
        <f t="shared" si="11"/>
        <v>-8.6436400096806532E-3</v>
      </c>
      <c r="H41" s="649">
        <f t="shared" si="11"/>
        <v>-1.4122724892492777E-2</v>
      </c>
      <c r="I41" s="650">
        <f t="shared" si="11"/>
        <v>-0.10598074491879761</v>
      </c>
      <c r="J41" s="651">
        <f t="shared" si="11"/>
        <v>-6.9257623986035521E-2</v>
      </c>
      <c r="K41" s="649">
        <f t="shared" si="11"/>
        <v>-2.4049660821707675E-2</v>
      </c>
      <c r="L41" s="649">
        <f t="shared" si="11"/>
        <v>-8.9650158096751698E-2</v>
      </c>
      <c r="M41" s="649">
        <f t="shared" si="11"/>
        <v>-3.9908536083830937E-2</v>
      </c>
      <c r="N41" s="649">
        <f t="shared" si="11"/>
        <v>-6.8946848826472173E-3</v>
      </c>
      <c r="O41" s="652">
        <f t="shared" si="11"/>
        <v>-7.5409372736747415E-2</v>
      </c>
      <c r="P41" s="330">
        <f t="shared" si="11"/>
        <v>-4.8530215975511881E-2</v>
      </c>
    </row>
    <row r="42" spans="2:38" ht="12.75" customHeight="1" x14ac:dyDescent="0.15">
      <c r="B42" s="24" t="s">
        <v>447</v>
      </c>
      <c r="C42" s="83"/>
      <c r="D42" s="83"/>
      <c r="E42" s="83"/>
      <c r="F42" s="83"/>
      <c r="G42" s="83"/>
      <c r="H42" s="83"/>
      <c r="I42" s="83"/>
      <c r="J42" s="24" t="s">
        <v>853</v>
      </c>
      <c r="K42" s="83"/>
      <c r="L42" s="83"/>
      <c r="M42" s="83"/>
      <c r="N42" s="83"/>
      <c r="O42" s="83"/>
      <c r="P42" s="83"/>
      <c r="Q42" s="83"/>
      <c r="R42" s="83"/>
      <c r="Z42" s="631"/>
      <c r="AA42" s="631"/>
      <c r="AB42" s="631"/>
      <c r="AC42" s="631"/>
      <c r="AD42" s="631"/>
      <c r="AE42" s="631"/>
      <c r="AF42" s="631"/>
      <c r="AG42" s="631"/>
      <c r="AH42" s="631"/>
      <c r="AI42" s="631"/>
      <c r="AJ42" s="631"/>
      <c r="AK42" s="631"/>
      <c r="AL42" s="631"/>
    </row>
    <row r="43" spans="2:38" ht="12.75" customHeight="1" x14ac:dyDescent="0.15">
      <c r="B43" s="24" t="s">
        <v>511</v>
      </c>
      <c r="C43" s="83"/>
      <c r="D43" s="83"/>
      <c r="E43" s="83"/>
      <c r="F43" s="83"/>
      <c r="G43" s="83"/>
      <c r="H43" s="83"/>
      <c r="I43" s="83"/>
      <c r="J43" s="24" t="s">
        <v>489</v>
      </c>
      <c r="K43" s="83"/>
      <c r="L43" s="83"/>
      <c r="M43" s="83"/>
      <c r="N43" s="83"/>
      <c r="O43" s="83"/>
      <c r="P43" s="83"/>
      <c r="Q43" s="83"/>
      <c r="R43" s="83"/>
      <c r="Z43" s="631"/>
      <c r="AA43" s="631"/>
      <c r="AB43" s="631"/>
      <c r="AC43" s="631"/>
      <c r="AD43" s="631"/>
      <c r="AE43" s="631"/>
      <c r="AF43" s="631"/>
      <c r="AG43" s="631"/>
      <c r="AH43" s="631"/>
      <c r="AI43" s="631"/>
      <c r="AJ43" s="631"/>
      <c r="AK43" s="631"/>
      <c r="AL43" s="631"/>
    </row>
    <row r="44" spans="2:38" ht="12.75" customHeight="1" x14ac:dyDescent="0.25">
      <c r="B44" s="4" t="s">
        <v>452</v>
      </c>
      <c r="C44" s="83"/>
      <c r="D44" s="83"/>
      <c r="E44" s="83"/>
      <c r="F44" s="83"/>
      <c r="G44" s="83"/>
      <c r="H44" s="83"/>
      <c r="I44" s="83"/>
      <c r="J44" s="981" t="s">
        <v>833</v>
      </c>
      <c r="K44" s="83"/>
      <c r="L44" s="83"/>
      <c r="M44" s="83"/>
      <c r="N44" s="83"/>
      <c r="O44" s="83"/>
      <c r="P44" s="83"/>
      <c r="Q44" s="83"/>
      <c r="R44" s="83"/>
      <c r="Z44" s="631"/>
      <c r="AA44" s="631"/>
      <c r="AB44" s="631"/>
      <c r="AC44" s="631"/>
      <c r="AD44" s="631"/>
      <c r="AE44" s="631"/>
      <c r="AF44" s="631"/>
      <c r="AG44" s="631"/>
      <c r="AH44" s="631"/>
      <c r="AI44" s="631"/>
      <c r="AJ44" s="631"/>
      <c r="AK44" s="631"/>
      <c r="AL44" s="631"/>
    </row>
    <row r="45" spans="2:38" ht="12.75" customHeight="1" x14ac:dyDescent="0.25">
      <c r="Z45" s="631"/>
      <c r="AA45" s="631"/>
      <c r="AB45" s="631"/>
      <c r="AC45" s="631"/>
      <c r="AD45" s="631"/>
      <c r="AE45" s="631"/>
      <c r="AF45" s="631"/>
      <c r="AG45" s="631"/>
      <c r="AH45" s="631"/>
      <c r="AI45" s="631"/>
      <c r="AJ45" s="631"/>
      <c r="AK45" s="631"/>
      <c r="AL45" s="631"/>
    </row>
    <row r="46" spans="2:38" ht="12.75" customHeight="1" x14ac:dyDescent="0.25">
      <c r="J46" s="981"/>
      <c r="Z46" s="631"/>
      <c r="AA46" s="631"/>
      <c r="AB46" s="631"/>
      <c r="AC46" s="631"/>
      <c r="AD46" s="631"/>
      <c r="AE46" s="631"/>
      <c r="AF46" s="631"/>
      <c r="AG46" s="631"/>
      <c r="AH46" s="631"/>
      <c r="AI46" s="631"/>
      <c r="AJ46" s="631"/>
      <c r="AK46" s="631"/>
      <c r="AL46" s="631"/>
    </row>
    <row r="47" spans="2:38" x14ac:dyDescent="0.25">
      <c r="Z47" s="631"/>
      <c r="AA47" s="631"/>
      <c r="AB47" s="631"/>
      <c r="AC47" s="631"/>
      <c r="AD47" s="631"/>
      <c r="AE47" s="631"/>
      <c r="AF47" s="631"/>
      <c r="AG47" s="631"/>
      <c r="AH47" s="631"/>
      <c r="AI47" s="631"/>
      <c r="AJ47" s="631"/>
      <c r="AK47" s="631"/>
      <c r="AL47" s="631"/>
    </row>
    <row r="48" spans="2:38" x14ac:dyDescent="0.25">
      <c r="Z48" s="631"/>
      <c r="AA48" s="631"/>
      <c r="AB48" s="631"/>
      <c r="AC48" s="631"/>
      <c r="AD48" s="631"/>
      <c r="AE48" s="631"/>
      <c r="AF48" s="631"/>
      <c r="AG48" s="631"/>
      <c r="AH48" s="631"/>
      <c r="AI48" s="631"/>
      <c r="AJ48" s="631"/>
      <c r="AK48" s="631"/>
      <c r="AL48" s="631"/>
    </row>
    <row r="49" spans="26:38" x14ac:dyDescent="0.25">
      <c r="Z49" s="631"/>
      <c r="AA49" s="631"/>
      <c r="AB49" s="631"/>
      <c r="AC49" s="631"/>
      <c r="AD49" s="631"/>
      <c r="AE49" s="631"/>
      <c r="AF49" s="631"/>
      <c r="AG49" s="631"/>
      <c r="AH49" s="631"/>
      <c r="AI49" s="631"/>
      <c r="AJ49" s="631"/>
      <c r="AK49" s="631"/>
      <c r="AL49" s="631"/>
    </row>
    <row r="50" spans="26:38" x14ac:dyDescent="0.25">
      <c r="Z50" s="631"/>
      <c r="AA50" s="631"/>
      <c r="AB50" s="631"/>
      <c r="AC50" s="631"/>
      <c r="AD50" s="631"/>
      <c r="AE50" s="631"/>
      <c r="AF50" s="631"/>
      <c r="AG50" s="631"/>
      <c r="AH50" s="631"/>
      <c r="AI50" s="631"/>
      <c r="AJ50" s="631"/>
      <c r="AK50" s="631"/>
      <c r="AL50" s="631"/>
    </row>
    <row r="51" spans="26:38" x14ac:dyDescent="0.25">
      <c r="Z51" s="631"/>
      <c r="AA51" s="631"/>
      <c r="AB51" s="631"/>
      <c r="AC51" s="631"/>
      <c r="AD51" s="631"/>
      <c r="AE51" s="631"/>
      <c r="AF51" s="631"/>
      <c r="AG51" s="631"/>
      <c r="AH51" s="631"/>
      <c r="AI51" s="631"/>
      <c r="AJ51" s="631"/>
      <c r="AK51" s="631"/>
      <c r="AL51" s="631"/>
    </row>
    <row r="52" spans="26:38" x14ac:dyDescent="0.25">
      <c r="Z52" s="631"/>
      <c r="AA52" s="631"/>
      <c r="AB52" s="631"/>
      <c r="AC52" s="631"/>
      <c r="AD52" s="631"/>
      <c r="AE52" s="631"/>
      <c r="AF52" s="631"/>
      <c r="AG52" s="631"/>
      <c r="AH52" s="631"/>
      <c r="AI52" s="631"/>
      <c r="AJ52" s="631"/>
      <c r="AK52" s="631"/>
      <c r="AL52" s="631"/>
    </row>
    <row r="53" spans="26:38" x14ac:dyDescent="0.25">
      <c r="Z53" s="631"/>
      <c r="AA53" s="631"/>
      <c r="AB53" s="631"/>
      <c r="AC53" s="631"/>
      <c r="AD53" s="631"/>
      <c r="AE53" s="631"/>
      <c r="AF53" s="631"/>
      <c r="AG53" s="631"/>
      <c r="AH53" s="631"/>
      <c r="AI53" s="631"/>
      <c r="AJ53" s="631"/>
      <c r="AK53" s="631"/>
      <c r="AL53" s="631"/>
    </row>
    <row r="54" spans="26:38" x14ac:dyDescent="0.25">
      <c r="Z54" s="631"/>
      <c r="AA54" s="631"/>
      <c r="AB54" s="631"/>
      <c r="AC54" s="631"/>
      <c r="AD54" s="631"/>
      <c r="AE54" s="631"/>
      <c r="AF54" s="631"/>
      <c r="AG54" s="631"/>
      <c r="AH54" s="631"/>
      <c r="AI54" s="631"/>
      <c r="AJ54" s="631"/>
      <c r="AK54" s="631"/>
      <c r="AL54" s="631"/>
    </row>
    <row r="55" spans="26:38" x14ac:dyDescent="0.25">
      <c r="Z55" s="631"/>
      <c r="AA55" s="631"/>
      <c r="AB55" s="631"/>
      <c r="AC55" s="631"/>
      <c r="AD55" s="631"/>
      <c r="AE55" s="631"/>
      <c r="AF55" s="631"/>
      <c r="AG55" s="631"/>
      <c r="AH55" s="631"/>
      <c r="AI55" s="631"/>
      <c r="AJ55" s="631"/>
      <c r="AK55" s="631"/>
      <c r="AL55" s="631"/>
    </row>
    <row r="56" spans="26:38" x14ac:dyDescent="0.25">
      <c r="Z56" s="631"/>
      <c r="AA56" s="631"/>
      <c r="AB56" s="631"/>
      <c r="AC56" s="631"/>
      <c r="AD56" s="631"/>
      <c r="AE56" s="631"/>
      <c r="AF56" s="631"/>
      <c r="AG56" s="631"/>
      <c r="AH56" s="631"/>
      <c r="AI56" s="631"/>
      <c r="AJ56" s="631"/>
      <c r="AK56" s="631"/>
      <c r="AL56" s="631"/>
    </row>
    <row r="57" spans="26:38" x14ac:dyDescent="0.25">
      <c r="Z57" s="631"/>
      <c r="AA57" s="631"/>
      <c r="AB57" s="631"/>
      <c r="AC57" s="631"/>
      <c r="AD57" s="631"/>
      <c r="AE57" s="631"/>
      <c r="AF57" s="631"/>
      <c r="AG57" s="631"/>
      <c r="AH57" s="631"/>
      <c r="AI57" s="631"/>
      <c r="AJ57" s="631"/>
      <c r="AK57" s="631"/>
      <c r="AL57" s="631"/>
    </row>
    <row r="58" spans="26:38" x14ac:dyDescent="0.25">
      <c r="Z58" s="631"/>
      <c r="AA58" s="631"/>
      <c r="AB58" s="631"/>
      <c r="AC58" s="631"/>
      <c r="AD58" s="631"/>
      <c r="AE58" s="631"/>
      <c r="AF58" s="631"/>
      <c r="AG58" s="631"/>
      <c r="AH58" s="631"/>
      <c r="AI58" s="631"/>
      <c r="AJ58" s="631"/>
      <c r="AK58" s="631"/>
      <c r="AL58" s="631"/>
    </row>
    <row r="59" spans="26:38" x14ac:dyDescent="0.25">
      <c r="Z59" s="631"/>
      <c r="AA59" s="631"/>
      <c r="AB59" s="631"/>
      <c r="AC59" s="631"/>
      <c r="AD59" s="631"/>
      <c r="AE59" s="631"/>
      <c r="AF59" s="631"/>
      <c r="AG59" s="631"/>
      <c r="AH59" s="631"/>
      <c r="AI59" s="631"/>
      <c r="AJ59" s="631"/>
      <c r="AK59" s="631"/>
      <c r="AL59" s="631"/>
    </row>
    <row r="60" spans="26:38" x14ac:dyDescent="0.25">
      <c r="Z60" s="631"/>
      <c r="AA60" s="631"/>
      <c r="AB60" s="631"/>
      <c r="AC60" s="631"/>
      <c r="AD60" s="631"/>
      <c r="AE60" s="631"/>
      <c r="AF60" s="631"/>
      <c r="AG60" s="631"/>
      <c r="AH60" s="631"/>
      <c r="AI60" s="631"/>
      <c r="AJ60" s="631"/>
      <c r="AK60" s="631"/>
      <c r="AL60" s="631"/>
    </row>
    <row r="61" spans="26:38" x14ac:dyDescent="0.25">
      <c r="Z61" s="631"/>
      <c r="AA61" s="631"/>
      <c r="AB61" s="631"/>
      <c r="AC61" s="631"/>
      <c r="AD61" s="631"/>
      <c r="AE61" s="631"/>
      <c r="AF61" s="631"/>
      <c r="AG61" s="631"/>
      <c r="AH61" s="631"/>
      <c r="AI61" s="631"/>
      <c r="AJ61" s="631"/>
      <c r="AK61" s="631"/>
      <c r="AL61" s="631"/>
    </row>
    <row r="62" spans="26:38" x14ac:dyDescent="0.25">
      <c r="Z62" s="631"/>
      <c r="AA62" s="631"/>
      <c r="AB62" s="631"/>
      <c r="AC62" s="631"/>
      <c r="AD62" s="631"/>
      <c r="AE62" s="631"/>
      <c r="AF62" s="631"/>
      <c r="AG62" s="631"/>
      <c r="AH62" s="631"/>
      <c r="AI62" s="631"/>
      <c r="AJ62" s="631"/>
      <c r="AK62" s="631"/>
      <c r="AL62" s="631"/>
    </row>
    <row r="63" spans="26:38" x14ac:dyDescent="0.25">
      <c r="Z63" s="631"/>
      <c r="AA63" s="631"/>
      <c r="AB63" s="631"/>
      <c r="AC63" s="631"/>
      <c r="AD63" s="631"/>
      <c r="AE63" s="631"/>
      <c r="AF63" s="631"/>
      <c r="AG63" s="631"/>
      <c r="AH63" s="631"/>
      <c r="AI63" s="631"/>
      <c r="AJ63" s="631"/>
      <c r="AK63" s="631"/>
      <c r="AL63" s="631"/>
    </row>
    <row r="64" spans="26:38" x14ac:dyDescent="0.25">
      <c r="Z64" s="631"/>
      <c r="AA64" s="631"/>
      <c r="AB64" s="631"/>
      <c r="AC64" s="631"/>
      <c r="AD64" s="631"/>
      <c r="AE64" s="631"/>
      <c r="AF64" s="631"/>
      <c r="AG64" s="631"/>
      <c r="AH64" s="631"/>
      <c r="AI64" s="631"/>
      <c r="AJ64" s="631"/>
      <c r="AK64" s="631"/>
      <c r="AL64" s="631"/>
    </row>
    <row r="65" spans="25:38" x14ac:dyDescent="0.25">
      <c r="Z65" s="631"/>
      <c r="AA65" s="631"/>
      <c r="AB65" s="631"/>
      <c r="AC65" s="631"/>
      <c r="AD65" s="631"/>
      <c r="AE65" s="631"/>
      <c r="AF65" s="631"/>
      <c r="AG65" s="631"/>
      <c r="AH65" s="631"/>
      <c r="AI65" s="631"/>
      <c r="AJ65" s="631"/>
      <c r="AK65" s="631"/>
      <c r="AL65" s="631"/>
    </row>
    <row r="66" spans="25:38" x14ac:dyDescent="0.25">
      <c r="Z66" s="631"/>
      <c r="AA66" s="631"/>
      <c r="AB66" s="631"/>
      <c r="AC66" s="631"/>
      <c r="AD66" s="631"/>
      <c r="AE66" s="631"/>
      <c r="AF66" s="631"/>
      <c r="AG66" s="631"/>
      <c r="AH66" s="631"/>
      <c r="AI66" s="631"/>
      <c r="AJ66" s="631"/>
      <c r="AK66" s="631"/>
      <c r="AL66" s="631"/>
    </row>
    <row r="67" spans="25:38" x14ac:dyDescent="0.25">
      <c r="Z67" s="631"/>
      <c r="AA67" s="631"/>
      <c r="AB67" s="631"/>
      <c r="AC67" s="631"/>
      <c r="AD67" s="631"/>
      <c r="AE67" s="631"/>
      <c r="AF67" s="631"/>
      <c r="AG67" s="631"/>
      <c r="AH67" s="631"/>
      <c r="AI67" s="631"/>
      <c r="AJ67" s="631"/>
      <c r="AK67" s="631"/>
      <c r="AL67" s="631"/>
    </row>
    <row r="68" spans="25:38" x14ac:dyDescent="0.25">
      <c r="Z68" s="631"/>
      <c r="AA68" s="631"/>
      <c r="AB68" s="631"/>
      <c r="AC68" s="631"/>
      <c r="AD68" s="631"/>
      <c r="AE68" s="631"/>
      <c r="AF68" s="631"/>
      <c r="AG68" s="631"/>
      <c r="AH68" s="631"/>
      <c r="AI68" s="631"/>
      <c r="AJ68" s="631"/>
      <c r="AK68" s="631"/>
      <c r="AL68" s="631"/>
    </row>
    <row r="69" spans="25:38" x14ac:dyDescent="0.25">
      <c r="Z69" s="631"/>
      <c r="AA69" s="631"/>
      <c r="AB69" s="631"/>
      <c r="AC69" s="631"/>
      <c r="AD69" s="631"/>
      <c r="AE69" s="631"/>
      <c r="AF69" s="631"/>
      <c r="AG69" s="631"/>
      <c r="AH69" s="631"/>
      <c r="AI69" s="631"/>
      <c r="AJ69" s="631"/>
      <c r="AK69" s="631"/>
      <c r="AL69" s="631"/>
    </row>
    <row r="70" spans="25:38" x14ac:dyDescent="0.25">
      <c r="Z70" s="631"/>
      <c r="AA70" s="631"/>
      <c r="AB70" s="631"/>
      <c r="AC70" s="631"/>
      <c r="AD70" s="631"/>
      <c r="AE70" s="631"/>
      <c r="AF70" s="631"/>
      <c r="AG70" s="631"/>
      <c r="AH70" s="631"/>
      <c r="AI70" s="631"/>
      <c r="AJ70" s="631"/>
      <c r="AK70" s="631"/>
      <c r="AL70" s="631"/>
    </row>
    <row r="71" spans="25:38" x14ac:dyDescent="0.25">
      <c r="Z71" s="631"/>
      <c r="AA71" s="631"/>
      <c r="AB71" s="631"/>
      <c r="AC71" s="631"/>
      <c r="AD71" s="631"/>
      <c r="AE71" s="631"/>
      <c r="AF71" s="631"/>
      <c r="AG71" s="631"/>
      <c r="AH71" s="631"/>
      <c r="AI71" s="631"/>
      <c r="AJ71" s="631"/>
      <c r="AK71" s="631"/>
      <c r="AL71" s="631"/>
    </row>
    <row r="72" spans="25:38" x14ac:dyDescent="0.25">
      <c r="Z72" s="631"/>
      <c r="AA72" s="631"/>
      <c r="AB72" s="631"/>
      <c r="AC72" s="631"/>
      <c r="AD72" s="631"/>
      <c r="AE72" s="631"/>
      <c r="AF72" s="631"/>
      <c r="AG72" s="631"/>
      <c r="AH72" s="631"/>
      <c r="AI72" s="631"/>
      <c r="AJ72" s="631"/>
      <c r="AK72" s="631"/>
      <c r="AL72" s="631"/>
    </row>
    <row r="73" spans="25:38" x14ac:dyDescent="0.25">
      <c r="Z73" s="631"/>
      <c r="AA73" s="631"/>
      <c r="AB73" s="631"/>
      <c r="AC73" s="631"/>
      <c r="AD73" s="631"/>
      <c r="AE73" s="631"/>
      <c r="AF73" s="631"/>
      <c r="AG73" s="631"/>
      <c r="AH73" s="631"/>
      <c r="AI73" s="631"/>
      <c r="AJ73" s="631"/>
      <c r="AK73" s="631"/>
      <c r="AL73" s="631"/>
    </row>
    <row r="74" spans="25:38" x14ac:dyDescent="0.25">
      <c r="Z74" s="631"/>
      <c r="AA74" s="631"/>
      <c r="AB74" s="631"/>
      <c r="AC74" s="631"/>
      <c r="AD74" s="631"/>
      <c r="AE74" s="631"/>
      <c r="AF74" s="631"/>
      <c r="AG74" s="631"/>
      <c r="AH74" s="631"/>
      <c r="AI74" s="631"/>
      <c r="AJ74" s="631"/>
      <c r="AK74" s="631"/>
      <c r="AL74" s="631"/>
    </row>
    <row r="75" spans="25:38" x14ac:dyDescent="0.25">
      <c r="Z75" s="631"/>
      <c r="AA75" s="631"/>
      <c r="AB75" s="631"/>
      <c r="AC75" s="631"/>
      <c r="AD75" s="631"/>
      <c r="AE75" s="631"/>
      <c r="AF75" s="631"/>
      <c r="AG75" s="631"/>
      <c r="AH75" s="631"/>
      <c r="AI75" s="631"/>
      <c r="AJ75" s="631"/>
      <c r="AK75" s="631"/>
      <c r="AL75" s="631"/>
    </row>
    <row r="76" spans="25:38" x14ac:dyDescent="0.25">
      <c r="Z76" s="631"/>
      <c r="AA76" s="631"/>
      <c r="AB76" s="631"/>
      <c r="AC76" s="631"/>
      <c r="AD76" s="631"/>
      <c r="AE76" s="631"/>
      <c r="AF76" s="631"/>
      <c r="AG76" s="631"/>
      <c r="AH76" s="631"/>
      <c r="AI76" s="631"/>
      <c r="AJ76" s="631"/>
      <c r="AK76" s="631"/>
      <c r="AL76" s="631"/>
    </row>
    <row r="77" spans="25:38" x14ac:dyDescent="0.25">
      <c r="Z77" s="631"/>
      <c r="AA77" s="631"/>
      <c r="AB77" s="631"/>
      <c r="AC77" s="631"/>
      <c r="AD77" s="631"/>
      <c r="AE77" s="631"/>
      <c r="AF77" s="631"/>
      <c r="AG77" s="631"/>
      <c r="AH77" s="631"/>
      <c r="AI77" s="631"/>
      <c r="AJ77" s="631"/>
      <c r="AK77" s="631"/>
      <c r="AL77" s="631"/>
    </row>
    <row r="80" spans="25:38" x14ac:dyDescent="0.25">
      <c r="Y80" s="83"/>
      <c r="Z80" s="631"/>
      <c r="AA80" s="631"/>
      <c r="AB80" s="631"/>
      <c r="AC80" s="631"/>
      <c r="AD80" s="631"/>
      <c r="AE80" s="631"/>
      <c r="AF80" s="631"/>
      <c r="AG80" s="631"/>
      <c r="AH80" s="631"/>
      <c r="AI80" s="631"/>
      <c r="AJ80" s="631"/>
      <c r="AK80" s="631"/>
      <c r="AL80" s="631"/>
    </row>
    <row r="82" spans="26:38" x14ac:dyDescent="0.25">
      <c r="Z82" s="574"/>
      <c r="AA82" s="574"/>
      <c r="AB82" s="574"/>
      <c r="AC82" s="574"/>
      <c r="AD82" s="574"/>
      <c r="AE82" s="574"/>
      <c r="AF82" s="574"/>
      <c r="AG82" s="574"/>
      <c r="AH82" s="574"/>
      <c r="AI82" s="574"/>
      <c r="AJ82" s="574"/>
      <c r="AK82" s="574"/>
      <c r="AL82" s="574"/>
    </row>
    <row r="83" spans="26:38" x14ac:dyDescent="0.25">
      <c r="Z83" s="631"/>
      <c r="AA83" s="631"/>
      <c r="AB83" s="631"/>
      <c r="AC83" s="631"/>
      <c r="AD83" s="631"/>
      <c r="AE83" s="631"/>
      <c r="AF83" s="631"/>
      <c r="AG83" s="631"/>
      <c r="AH83" s="631"/>
      <c r="AI83" s="631"/>
      <c r="AJ83" s="631"/>
      <c r="AK83" s="631"/>
      <c r="AL83" s="631"/>
    </row>
    <row r="85" spans="26:38" x14ac:dyDescent="0.25">
      <c r="Z85" s="574"/>
      <c r="AA85" s="574"/>
      <c r="AB85" s="574"/>
      <c r="AC85" s="574"/>
      <c r="AD85" s="574"/>
      <c r="AE85" s="574"/>
      <c r="AF85" s="574"/>
      <c r="AG85" s="574"/>
      <c r="AH85" s="574"/>
      <c r="AI85" s="574"/>
      <c r="AJ85" s="574"/>
      <c r="AK85" s="574"/>
      <c r="AL85" s="574"/>
    </row>
    <row r="86" spans="26:38" x14ac:dyDescent="0.25">
      <c r="Z86" s="631"/>
      <c r="AA86" s="631"/>
      <c r="AB86" s="631"/>
      <c r="AC86" s="631"/>
      <c r="AD86" s="631"/>
      <c r="AE86" s="631"/>
      <c r="AF86" s="631"/>
      <c r="AG86" s="631"/>
      <c r="AH86" s="631"/>
      <c r="AI86" s="631"/>
      <c r="AJ86" s="631"/>
      <c r="AK86" s="631"/>
      <c r="AL86" s="631"/>
    </row>
    <row r="88" spans="26:38" x14ac:dyDescent="0.25">
      <c r="Z88" s="574"/>
      <c r="AA88" s="574"/>
      <c r="AB88" s="574"/>
      <c r="AC88" s="574"/>
      <c r="AD88" s="574"/>
      <c r="AE88" s="574"/>
      <c r="AF88" s="574"/>
      <c r="AG88" s="574"/>
      <c r="AH88" s="574"/>
      <c r="AI88" s="574"/>
      <c r="AJ88" s="574"/>
      <c r="AK88" s="574"/>
      <c r="AL88" s="574"/>
    </row>
    <row r="89" spans="26:38" x14ac:dyDescent="0.25">
      <c r="Z89" s="631"/>
      <c r="AA89" s="631"/>
      <c r="AB89" s="631"/>
      <c r="AC89" s="631"/>
      <c r="AD89" s="631"/>
      <c r="AE89" s="631"/>
      <c r="AF89" s="631"/>
      <c r="AG89" s="631"/>
      <c r="AH89" s="631"/>
      <c r="AI89" s="631"/>
      <c r="AJ89" s="631"/>
      <c r="AK89" s="631"/>
      <c r="AL89" s="631"/>
    </row>
    <row r="91" spans="26:38" x14ac:dyDescent="0.25">
      <c r="Z91" s="574"/>
      <c r="AA91" s="574"/>
      <c r="AB91" s="574"/>
      <c r="AC91" s="574"/>
      <c r="AD91" s="574"/>
      <c r="AE91" s="574"/>
      <c r="AF91" s="574"/>
      <c r="AG91" s="574"/>
      <c r="AH91" s="574"/>
      <c r="AI91" s="574"/>
      <c r="AJ91" s="574"/>
      <c r="AK91" s="574"/>
      <c r="AL91" s="574"/>
    </row>
    <row r="92" spans="26:38" x14ac:dyDescent="0.25">
      <c r="Z92" s="631"/>
      <c r="AA92" s="631"/>
      <c r="AB92" s="631"/>
      <c r="AC92" s="631"/>
      <c r="AD92" s="631"/>
      <c r="AE92" s="631"/>
      <c r="AF92" s="631"/>
      <c r="AG92" s="631"/>
      <c r="AH92" s="631"/>
      <c r="AI92" s="631"/>
      <c r="AJ92" s="631"/>
      <c r="AK92" s="631"/>
      <c r="AL92" s="631"/>
    </row>
    <row r="94" spans="26:38" x14ac:dyDescent="0.25">
      <c r="Z94" s="574"/>
      <c r="AA94" s="574"/>
      <c r="AB94" s="574"/>
      <c r="AC94" s="574"/>
      <c r="AD94" s="574"/>
      <c r="AE94" s="574"/>
      <c r="AF94" s="574"/>
      <c r="AG94" s="574"/>
      <c r="AH94" s="574"/>
      <c r="AI94" s="574"/>
      <c r="AJ94" s="574"/>
      <c r="AK94" s="574"/>
      <c r="AL94" s="574"/>
    </row>
    <row r="95" spans="26:38" x14ac:dyDescent="0.25">
      <c r="Z95" s="631"/>
      <c r="AA95" s="631"/>
      <c r="AB95" s="631"/>
      <c r="AC95" s="631"/>
      <c r="AD95" s="631"/>
      <c r="AE95" s="631"/>
      <c r="AF95" s="631"/>
      <c r="AG95" s="631"/>
      <c r="AH95" s="631"/>
      <c r="AI95" s="631"/>
      <c r="AJ95" s="631"/>
      <c r="AK95" s="631"/>
      <c r="AL95" s="631"/>
    </row>
    <row r="97" spans="26:38" x14ac:dyDescent="0.25">
      <c r="Z97" s="574"/>
      <c r="AA97" s="574"/>
      <c r="AB97" s="574"/>
      <c r="AC97" s="574"/>
      <c r="AD97" s="574"/>
      <c r="AE97" s="574"/>
      <c r="AF97" s="574"/>
      <c r="AG97" s="574"/>
      <c r="AH97" s="574"/>
      <c r="AI97" s="574"/>
      <c r="AJ97" s="574"/>
      <c r="AK97" s="574"/>
      <c r="AL97" s="574"/>
    </row>
    <row r="98" spans="26:38" x14ac:dyDescent="0.25">
      <c r="Z98" s="631"/>
      <c r="AA98" s="631"/>
      <c r="AB98" s="631"/>
      <c r="AC98" s="631"/>
      <c r="AD98" s="631"/>
      <c r="AE98" s="631"/>
      <c r="AF98" s="631"/>
      <c r="AG98" s="631"/>
      <c r="AH98" s="631"/>
      <c r="AI98" s="631"/>
      <c r="AJ98" s="631"/>
      <c r="AK98" s="631"/>
      <c r="AL98" s="631"/>
    </row>
    <row r="100" spans="26:38" x14ac:dyDescent="0.25">
      <c r="Z100" s="574"/>
      <c r="AA100" s="574"/>
      <c r="AB100" s="574"/>
      <c r="AC100" s="574"/>
      <c r="AD100" s="574"/>
      <c r="AE100" s="574"/>
      <c r="AF100" s="574"/>
      <c r="AG100" s="574"/>
      <c r="AH100" s="574"/>
      <c r="AI100" s="574"/>
      <c r="AJ100" s="574"/>
      <c r="AK100" s="574"/>
      <c r="AL100" s="574"/>
    </row>
    <row r="101" spans="26:38" x14ac:dyDescent="0.25">
      <c r="Z101" s="631"/>
      <c r="AA101" s="631"/>
      <c r="AB101" s="631"/>
      <c r="AC101" s="631"/>
      <c r="AD101" s="631"/>
      <c r="AE101" s="631"/>
      <c r="AF101" s="631"/>
      <c r="AG101" s="631"/>
      <c r="AH101" s="631"/>
      <c r="AI101" s="631"/>
      <c r="AJ101" s="631"/>
      <c r="AK101" s="631"/>
      <c r="AL101" s="631"/>
    </row>
    <row r="103" spans="26:38" x14ac:dyDescent="0.25">
      <c r="Z103" s="574"/>
      <c r="AA103" s="574"/>
      <c r="AB103" s="574"/>
      <c r="AC103" s="574"/>
      <c r="AD103" s="574"/>
      <c r="AE103" s="574"/>
      <c r="AF103" s="574"/>
      <c r="AG103" s="574"/>
      <c r="AH103" s="574"/>
      <c r="AI103" s="574"/>
      <c r="AJ103" s="574"/>
      <c r="AK103" s="574"/>
      <c r="AL103" s="574"/>
    </row>
    <row r="104" spans="26:38" x14ac:dyDescent="0.25">
      <c r="Z104" s="631"/>
      <c r="AA104" s="631"/>
      <c r="AB104" s="631"/>
      <c r="AC104" s="631"/>
      <c r="AD104" s="631"/>
      <c r="AE104" s="631"/>
      <c r="AF104" s="631"/>
      <c r="AG104" s="631"/>
      <c r="AH104" s="631"/>
      <c r="AI104" s="631"/>
      <c r="AJ104" s="631"/>
      <c r="AK104" s="631"/>
      <c r="AL104" s="631"/>
    </row>
    <row r="106" spans="26:38" x14ac:dyDescent="0.25">
      <c r="Z106" s="574"/>
      <c r="AA106" s="574"/>
      <c r="AB106" s="574"/>
      <c r="AC106" s="574"/>
      <c r="AD106" s="574"/>
      <c r="AE106" s="574"/>
      <c r="AF106" s="574"/>
      <c r="AG106" s="574"/>
      <c r="AH106" s="574"/>
      <c r="AI106" s="574"/>
      <c r="AJ106" s="574"/>
      <c r="AK106" s="574"/>
      <c r="AL106" s="574"/>
    </row>
    <row r="107" spans="26:38" x14ac:dyDescent="0.25">
      <c r="Z107" s="631"/>
      <c r="AA107" s="631"/>
      <c r="AB107" s="631"/>
      <c r="AC107" s="631"/>
      <c r="AD107" s="631"/>
      <c r="AE107" s="631"/>
      <c r="AF107" s="631"/>
      <c r="AG107" s="631"/>
      <c r="AH107" s="631"/>
      <c r="AI107" s="631"/>
      <c r="AJ107" s="631"/>
      <c r="AK107" s="631"/>
      <c r="AL107" s="631"/>
    </row>
    <row r="109" spans="26:38" x14ac:dyDescent="0.25">
      <c r="Z109" s="574"/>
      <c r="AA109" s="574"/>
      <c r="AB109" s="574"/>
      <c r="AC109" s="574"/>
      <c r="AD109" s="574"/>
      <c r="AE109" s="574"/>
      <c r="AF109" s="574"/>
      <c r="AG109" s="574"/>
      <c r="AH109" s="574"/>
      <c r="AI109" s="574"/>
      <c r="AJ109" s="574"/>
      <c r="AK109" s="574"/>
      <c r="AL109" s="574"/>
    </row>
    <row r="110" spans="26:38" x14ac:dyDescent="0.25">
      <c r="Z110" s="631"/>
      <c r="AA110" s="631"/>
      <c r="AB110" s="631"/>
      <c r="AC110" s="631"/>
      <c r="AD110" s="631"/>
      <c r="AE110" s="631"/>
      <c r="AF110" s="631"/>
      <c r="AG110" s="631"/>
      <c r="AH110" s="631"/>
      <c r="AI110" s="631"/>
      <c r="AJ110" s="631"/>
      <c r="AK110" s="631"/>
      <c r="AL110" s="631"/>
    </row>
    <row r="112" spans="26:38" x14ac:dyDescent="0.25">
      <c r="Z112" s="574"/>
      <c r="AA112" s="574"/>
      <c r="AB112" s="574"/>
      <c r="AC112" s="574"/>
      <c r="AD112" s="574"/>
      <c r="AE112" s="574"/>
      <c r="AF112" s="574"/>
      <c r="AG112" s="574"/>
      <c r="AH112" s="574"/>
      <c r="AI112" s="574"/>
      <c r="AJ112" s="574"/>
      <c r="AK112" s="574"/>
      <c r="AL112" s="574"/>
    </row>
    <row r="113" spans="25:38" x14ac:dyDescent="0.25">
      <c r="Z113" s="631"/>
      <c r="AA113" s="631"/>
      <c r="AB113" s="631"/>
      <c r="AC113" s="631"/>
      <c r="AD113" s="631"/>
      <c r="AE113" s="631"/>
      <c r="AF113" s="631"/>
      <c r="AG113" s="631"/>
      <c r="AH113" s="631"/>
      <c r="AI113" s="631"/>
      <c r="AJ113" s="631"/>
      <c r="AK113" s="631"/>
      <c r="AL113" s="631"/>
    </row>
    <row r="115" spans="25:38" x14ac:dyDescent="0.25">
      <c r="Z115" s="574"/>
      <c r="AA115" s="574"/>
      <c r="AB115" s="574"/>
      <c r="AC115" s="574"/>
      <c r="AD115" s="574"/>
      <c r="AE115" s="574"/>
      <c r="AF115" s="574"/>
      <c r="AG115" s="574"/>
      <c r="AH115" s="574"/>
      <c r="AI115" s="574"/>
      <c r="AJ115" s="574"/>
      <c r="AK115" s="574"/>
      <c r="AL115" s="574"/>
    </row>
    <row r="119" spans="25:38" x14ac:dyDescent="0.25">
      <c r="Y119" s="83"/>
      <c r="Z119" s="631"/>
      <c r="AA119" s="631"/>
      <c r="AB119" s="631"/>
      <c r="AC119" s="631"/>
      <c r="AD119" s="631"/>
      <c r="AE119" s="631"/>
      <c r="AF119" s="631"/>
      <c r="AG119" s="631"/>
      <c r="AH119" s="631"/>
      <c r="AI119" s="631"/>
      <c r="AJ119" s="631"/>
      <c r="AK119" s="631"/>
      <c r="AL119" s="631"/>
    </row>
    <row r="121" spans="25:38" x14ac:dyDescent="0.25">
      <c r="Z121" s="574"/>
      <c r="AA121" s="574"/>
      <c r="AB121" s="574"/>
      <c r="AC121" s="574"/>
      <c r="AD121" s="574"/>
      <c r="AE121" s="574"/>
      <c r="AF121" s="574"/>
      <c r="AG121" s="574"/>
      <c r="AH121" s="574"/>
      <c r="AI121" s="574"/>
      <c r="AJ121" s="574"/>
      <c r="AK121" s="574"/>
      <c r="AL121" s="574"/>
    </row>
    <row r="122" spans="25:38" x14ac:dyDescent="0.25">
      <c r="Z122" s="631"/>
      <c r="AA122" s="631"/>
      <c r="AB122" s="631"/>
      <c r="AC122" s="631"/>
      <c r="AD122" s="631"/>
      <c r="AE122" s="631"/>
      <c r="AF122" s="631"/>
      <c r="AG122" s="631"/>
      <c r="AH122" s="631"/>
      <c r="AI122" s="631"/>
      <c r="AJ122" s="631"/>
      <c r="AK122" s="631"/>
      <c r="AL122" s="631"/>
    </row>
    <row r="124" spans="25:38" x14ac:dyDescent="0.25">
      <c r="Z124" s="574"/>
      <c r="AA124" s="574"/>
      <c r="AB124" s="574"/>
      <c r="AC124" s="574"/>
      <c r="AD124" s="574"/>
      <c r="AE124" s="574"/>
      <c r="AF124" s="574"/>
      <c r="AG124" s="574"/>
      <c r="AH124" s="574"/>
      <c r="AI124" s="574"/>
      <c r="AJ124" s="574"/>
      <c r="AK124" s="574"/>
      <c r="AL124" s="574"/>
    </row>
    <row r="125" spans="25:38" x14ac:dyDescent="0.25">
      <c r="Z125" s="631"/>
      <c r="AA125" s="631"/>
      <c r="AB125" s="631"/>
      <c r="AC125" s="631"/>
      <c r="AD125" s="631"/>
      <c r="AE125" s="631"/>
      <c r="AF125" s="631"/>
      <c r="AG125" s="631"/>
      <c r="AH125" s="631"/>
      <c r="AI125" s="631"/>
      <c r="AJ125" s="631"/>
      <c r="AK125" s="631"/>
      <c r="AL125" s="631"/>
    </row>
    <row r="127" spans="25:38" x14ac:dyDescent="0.25">
      <c r="Z127" s="574"/>
      <c r="AA127" s="574"/>
      <c r="AB127" s="574"/>
      <c r="AC127" s="574"/>
      <c r="AD127" s="574"/>
      <c r="AE127" s="574"/>
      <c r="AF127" s="574"/>
      <c r="AG127" s="574"/>
      <c r="AH127" s="574"/>
      <c r="AI127" s="574"/>
      <c r="AJ127" s="574"/>
      <c r="AK127" s="574"/>
      <c r="AL127" s="574"/>
    </row>
    <row r="128" spans="25:38" x14ac:dyDescent="0.25">
      <c r="Z128" s="631"/>
      <c r="AA128" s="631"/>
      <c r="AB128" s="631"/>
      <c r="AC128" s="631"/>
      <c r="AD128" s="631"/>
      <c r="AE128" s="631"/>
      <c r="AF128" s="631"/>
      <c r="AG128" s="631"/>
      <c r="AH128" s="631"/>
      <c r="AI128" s="631"/>
      <c r="AJ128" s="631"/>
      <c r="AK128" s="631"/>
      <c r="AL128" s="631"/>
    </row>
    <row r="130" spans="26:38" x14ac:dyDescent="0.25">
      <c r="Z130" s="574"/>
      <c r="AA130" s="574"/>
      <c r="AB130" s="574"/>
      <c r="AC130" s="574"/>
      <c r="AD130" s="574"/>
      <c r="AE130" s="574"/>
      <c r="AF130" s="574"/>
      <c r="AG130" s="574"/>
      <c r="AH130" s="574"/>
      <c r="AI130" s="574"/>
      <c r="AJ130" s="574"/>
      <c r="AK130" s="574"/>
      <c r="AL130" s="574"/>
    </row>
    <row r="131" spans="26:38" x14ac:dyDescent="0.25">
      <c r="Z131" s="631"/>
      <c r="AA131" s="631"/>
      <c r="AB131" s="631"/>
      <c r="AC131" s="631"/>
      <c r="AD131" s="631"/>
      <c r="AE131" s="631"/>
      <c r="AF131" s="631"/>
      <c r="AG131" s="631"/>
      <c r="AH131" s="631"/>
      <c r="AI131" s="631"/>
      <c r="AJ131" s="631"/>
      <c r="AK131" s="631"/>
      <c r="AL131" s="631"/>
    </row>
    <row r="133" spans="26:38" x14ac:dyDescent="0.25">
      <c r="Z133" s="574"/>
      <c r="AA133" s="574"/>
      <c r="AB133" s="574"/>
      <c r="AC133" s="574"/>
      <c r="AD133" s="574"/>
      <c r="AE133" s="574"/>
      <c r="AF133" s="574"/>
      <c r="AG133" s="574"/>
      <c r="AH133" s="574"/>
      <c r="AI133" s="574"/>
      <c r="AJ133" s="574"/>
      <c r="AK133" s="574"/>
      <c r="AL133" s="574"/>
    </row>
    <row r="134" spans="26:38" x14ac:dyDescent="0.25">
      <c r="Z134" s="631"/>
      <c r="AA134" s="631"/>
      <c r="AB134" s="631"/>
      <c r="AC134" s="631"/>
      <c r="AD134" s="631"/>
      <c r="AE134" s="631"/>
      <c r="AF134" s="631"/>
      <c r="AG134" s="631"/>
      <c r="AH134" s="631"/>
      <c r="AI134" s="631"/>
      <c r="AJ134" s="631"/>
      <c r="AK134" s="631"/>
      <c r="AL134" s="631"/>
    </row>
    <row r="136" spans="26:38" x14ac:dyDescent="0.25">
      <c r="Z136" s="574"/>
      <c r="AA136" s="574"/>
      <c r="AB136" s="574"/>
      <c r="AC136" s="574"/>
      <c r="AD136" s="574"/>
      <c r="AE136" s="574"/>
      <c r="AF136" s="574"/>
      <c r="AG136" s="574"/>
      <c r="AH136" s="574"/>
      <c r="AI136" s="574"/>
      <c r="AJ136" s="574"/>
      <c r="AK136" s="574"/>
      <c r="AL136" s="574"/>
    </row>
    <row r="137" spans="26:38" x14ac:dyDescent="0.25">
      <c r="Z137" s="631"/>
      <c r="AA137" s="631"/>
      <c r="AB137" s="631"/>
      <c r="AC137" s="631"/>
      <c r="AD137" s="631"/>
      <c r="AE137" s="631"/>
      <c r="AF137" s="631"/>
      <c r="AG137" s="631"/>
      <c r="AH137" s="631"/>
      <c r="AI137" s="631"/>
      <c r="AJ137" s="631"/>
      <c r="AK137" s="631"/>
      <c r="AL137" s="631"/>
    </row>
    <row r="139" spans="26:38" x14ac:dyDescent="0.25">
      <c r="Z139" s="574"/>
      <c r="AA139" s="574"/>
      <c r="AB139" s="574"/>
      <c r="AC139" s="574"/>
      <c r="AD139" s="574"/>
      <c r="AE139" s="574"/>
      <c r="AF139" s="574"/>
      <c r="AG139" s="574"/>
      <c r="AH139" s="574"/>
      <c r="AI139" s="574"/>
      <c r="AJ139" s="574"/>
      <c r="AK139" s="574"/>
      <c r="AL139" s="574"/>
    </row>
    <row r="140" spans="26:38" x14ac:dyDescent="0.25">
      <c r="Z140" s="631"/>
      <c r="AA140" s="631"/>
      <c r="AB140" s="631"/>
      <c r="AC140" s="631"/>
      <c r="AD140" s="631"/>
      <c r="AE140" s="631"/>
      <c r="AF140" s="631"/>
      <c r="AG140" s="631"/>
      <c r="AH140" s="631"/>
      <c r="AI140" s="631"/>
      <c r="AJ140" s="631"/>
      <c r="AK140" s="631"/>
      <c r="AL140" s="631"/>
    </row>
    <row r="142" spans="26:38" x14ac:dyDescent="0.25">
      <c r="Z142" s="574"/>
      <c r="AA142" s="574"/>
      <c r="AB142" s="574"/>
      <c r="AC142" s="574"/>
      <c r="AD142" s="574"/>
      <c r="AE142" s="574"/>
      <c r="AF142" s="574"/>
      <c r="AG142" s="574"/>
      <c r="AH142" s="574"/>
      <c r="AI142" s="574"/>
      <c r="AJ142" s="574"/>
      <c r="AK142" s="574"/>
      <c r="AL142" s="574"/>
    </row>
    <row r="143" spans="26:38" x14ac:dyDescent="0.25">
      <c r="Z143" s="631"/>
      <c r="AA143" s="631"/>
      <c r="AB143" s="631"/>
      <c r="AC143" s="631"/>
      <c r="AD143" s="631"/>
      <c r="AE143" s="631"/>
      <c r="AF143" s="631"/>
      <c r="AG143" s="631"/>
      <c r="AH143" s="631"/>
      <c r="AI143" s="631"/>
      <c r="AJ143" s="631"/>
      <c r="AK143" s="631"/>
      <c r="AL143" s="631"/>
    </row>
    <row r="145" spans="26:38" x14ac:dyDescent="0.25">
      <c r="Z145" s="574"/>
      <c r="AA145" s="574"/>
      <c r="AB145" s="574"/>
      <c r="AC145" s="574"/>
      <c r="AD145" s="574"/>
      <c r="AE145" s="574"/>
      <c r="AF145" s="574"/>
      <c r="AG145" s="574"/>
      <c r="AH145" s="574"/>
      <c r="AI145" s="574"/>
      <c r="AJ145" s="574"/>
      <c r="AK145" s="574"/>
      <c r="AL145" s="574"/>
    </row>
    <row r="146" spans="26:38" x14ac:dyDescent="0.25">
      <c r="Z146" s="631"/>
      <c r="AA146" s="631"/>
      <c r="AB146" s="631"/>
      <c r="AC146" s="631"/>
      <c r="AD146" s="631"/>
      <c r="AE146" s="631"/>
      <c r="AF146" s="631"/>
      <c r="AG146" s="631"/>
      <c r="AH146" s="631"/>
      <c r="AI146" s="631"/>
      <c r="AJ146" s="631"/>
      <c r="AK146" s="631"/>
      <c r="AL146" s="631"/>
    </row>
    <row r="148" spans="26:38" x14ac:dyDescent="0.25">
      <c r="Z148" s="574"/>
      <c r="AA148" s="574"/>
      <c r="AB148" s="574"/>
      <c r="AC148" s="574"/>
      <c r="AD148" s="574"/>
      <c r="AE148" s="574"/>
      <c r="AF148" s="574"/>
      <c r="AG148" s="574"/>
      <c r="AH148" s="574"/>
      <c r="AI148" s="574"/>
      <c r="AJ148" s="574"/>
      <c r="AK148" s="574"/>
      <c r="AL148" s="574"/>
    </row>
    <row r="149" spans="26:38" x14ac:dyDescent="0.25">
      <c r="Z149" s="631"/>
      <c r="AA149" s="631"/>
      <c r="AB149" s="631"/>
      <c r="AC149" s="631"/>
      <c r="AD149" s="631"/>
      <c r="AE149" s="631"/>
      <c r="AF149" s="631"/>
      <c r="AG149" s="631"/>
      <c r="AH149" s="631"/>
      <c r="AI149" s="631"/>
      <c r="AJ149" s="631"/>
      <c r="AK149" s="631"/>
      <c r="AL149" s="631"/>
    </row>
    <row r="151" spans="26:38" x14ac:dyDescent="0.25">
      <c r="Z151" s="574"/>
      <c r="AA151" s="574"/>
      <c r="AB151" s="574"/>
      <c r="AC151" s="574"/>
      <c r="AD151" s="574"/>
      <c r="AE151" s="574"/>
      <c r="AF151" s="574"/>
      <c r="AG151" s="574"/>
      <c r="AH151" s="574"/>
      <c r="AI151" s="574"/>
      <c r="AJ151" s="574"/>
      <c r="AK151" s="574"/>
      <c r="AL151" s="574"/>
    </row>
    <row r="152" spans="26:38" x14ac:dyDescent="0.25">
      <c r="Z152" s="631"/>
      <c r="AA152" s="631"/>
      <c r="AB152" s="631"/>
      <c r="AC152" s="631"/>
      <c r="AD152" s="631"/>
      <c r="AE152" s="631"/>
      <c r="AF152" s="631"/>
      <c r="AG152" s="631"/>
      <c r="AH152" s="631"/>
      <c r="AI152" s="631"/>
      <c r="AJ152" s="631"/>
      <c r="AK152" s="631"/>
      <c r="AL152" s="631"/>
    </row>
    <row r="154" spans="26:38" x14ac:dyDescent="0.25">
      <c r="Z154" s="574"/>
      <c r="AA154" s="574"/>
      <c r="AB154" s="574"/>
      <c r="AC154" s="574"/>
      <c r="AD154" s="574"/>
      <c r="AE154" s="574"/>
      <c r="AF154" s="574"/>
      <c r="AG154" s="574"/>
      <c r="AH154" s="574"/>
      <c r="AI154" s="574"/>
      <c r="AJ154" s="574"/>
      <c r="AK154" s="574"/>
      <c r="AL154" s="574"/>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ignoredErrors>
    <ignoredError sqref="P8:P4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6CABB-7DC5-4B97-BDE9-C5F4195CEAF9}">
  <sheetPr codeName="Sheet35">
    <tabColor theme="7"/>
  </sheetPr>
  <dimension ref="A1:AG46"/>
  <sheetViews>
    <sheetView showGridLines="0" view="pageBreakPreview" topLeftCell="A12" zoomScale="85" zoomScaleNormal="70" zoomScaleSheetLayoutView="85" workbookViewId="0">
      <selection activeCell="J46" sqref="J46"/>
    </sheetView>
  </sheetViews>
  <sheetFormatPr defaultColWidth="9" defaultRowHeight="14.25" x14ac:dyDescent="0.25"/>
  <cols>
    <col min="1" max="1" width="3.125" style="2" customWidth="1"/>
    <col min="2" max="3" width="10.625" style="1" customWidth="1"/>
    <col min="4" max="15" width="9" style="1"/>
    <col min="16" max="16" width="11.75" style="1" customWidth="1"/>
    <col min="17" max="17" width="9" style="1" customWidth="1"/>
    <col min="18" max="18" width="3.125" style="1" customWidth="1"/>
    <col min="19" max="19" width="9" style="1"/>
    <col min="20" max="20" width="13.625" style="1" customWidth="1"/>
    <col min="21" max="16384" width="9" style="1"/>
  </cols>
  <sheetData>
    <row r="1" spans="2:33" ht="14.25" customHeight="1" x14ac:dyDescent="0.25"/>
    <row r="2" spans="2:33" ht="14.25" customHeight="1" x14ac:dyDescent="0.25">
      <c r="T2" s="1" t="s">
        <v>306</v>
      </c>
    </row>
    <row r="3" spans="2:33" ht="14.25" customHeight="1" x14ac:dyDescent="0.25">
      <c r="B3" s="1" t="s">
        <v>232</v>
      </c>
      <c r="T3" s="1" t="s">
        <v>490</v>
      </c>
    </row>
    <row r="4" spans="2:33" ht="14.25" customHeight="1" thickBot="1" x14ac:dyDescent="0.3">
      <c r="P4" s="65" t="s">
        <v>455</v>
      </c>
    </row>
    <row r="5" spans="2:33" ht="14.25" customHeight="1" x14ac:dyDescent="0.25">
      <c r="B5" s="70" t="s">
        <v>435</v>
      </c>
      <c r="C5" s="71" t="s">
        <v>311</v>
      </c>
      <c r="D5" s="72" t="s">
        <v>459</v>
      </c>
      <c r="E5" s="73" t="s">
        <v>461</v>
      </c>
      <c r="F5" s="73" t="s">
        <v>463</v>
      </c>
      <c r="G5" s="73" t="s">
        <v>465</v>
      </c>
      <c r="H5" s="73" t="s">
        <v>467</v>
      </c>
      <c r="I5" s="76" t="s">
        <v>469</v>
      </c>
      <c r="J5" s="77" t="s">
        <v>471</v>
      </c>
      <c r="K5" s="73" t="s">
        <v>473</v>
      </c>
      <c r="L5" s="73" t="s">
        <v>475</v>
      </c>
      <c r="M5" s="73" t="s">
        <v>477</v>
      </c>
      <c r="N5" s="73" t="s">
        <v>479</v>
      </c>
      <c r="O5" s="74" t="s">
        <v>481</v>
      </c>
      <c r="P5" s="75" t="s">
        <v>137</v>
      </c>
      <c r="T5" s="1" t="s">
        <v>354</v>
      </c>
    </row>
    <row r="6" spans="2:33" ht="16.7" customHeight="1" x14ac:dyDescent="0.25">
      <c r="B6" s="1024" t="s">
        <v>73</v>
      </c>
      <c r="C6" s="647" t="s">
        <v>690</v>
      </c>
      <c r="D6" s="575">
        <v>27723.707800325479</v>
      </c>
      <c r="E6" s="270">
        <v>27911.904826771024</v>
      </c>
      <c r="F6" s="270">
        <v>33405.655573695694</v>
      </c>
      <c r="G6" s="270">
        <v>31475.073885407943</v>
      </c>
      <c r="H6" s="270">
        <v>26690.160914515152</v>
      </c>
      <c r="I6" s="271">
        <v>27239.986120772774</v>
      </c>
      <c r="J6" s="272">
        <v>30835.568028140045</v>
      </c>
      <c r="K6" s="270">
        <v>25839.72493700312</v>
      </c>
      <c r="L6" s="270">
        <v>23429.864383268072</v>
      </c>
      <c r="M6" s="270">
        <v>41407.090142921144</v>
      </c>
      <c r="N6" s="270">
        <v>30001.279733700681</v>
      </c>
      <c r="O6" s="273">
        <v>37591.129802629366</v>
      </c>
      <c r="P6" s="315">
        <f>SUM(D6:O6)</f>
        <v>363551.1461491505</v>
      </c>
      <c r="T6" s="96" t="s">
        <v>692</v>
      </c>
      <c r="U6" s="96"/>
      <c r="V6" s="96"/>
      <c r="W6" s="96"/>
      <c r="X6" s="96"/>
      <c r="Y6" s="96"/>
      <c r="Z6" s="96"/>
      <c r="AA6" s="96"/>
      <c r="AB6" s="96"/>
      <c r="AC6" s="96"/>
      <c r="AD6" s="96"/>
      <c r="AE6" s="96"/>
      <c r="AF6" s="96"/>
      <c r="AG6" s="96"/>
    </row>
    <row r="7" spans="2:33" ht="16.7" customHeight="1" x14ac:dyDescent="0.25">
      <c r="B7" s="1025"/>
      <c r="C7" s="19" t="s">
        <v>215</v>
      </c>
      <c r="D7" s="576">
        <v>22063.746615741635</v>
      </c>
      <c r="E7" s="276">
        <v>22410.988211557793</v>
      </c>
      <c r="F7" s="276">
        <v>31319.910868389779</v>
      </c>
      <c r="G7" s="276">
        <v>33179.990120306895</v>
      </c>
      <c r="H7" s="276">
        <v>27433.792014142498</v>
      </c>
      <c r="I7" s="277">
        <v>30324.596508769275</v>
      </c>
      <c r="J7" s="278">
        <v>35078.307784735618</v>
      </c>
      <c r="K7" s="276">
        <v>38199.239292969323</v>
      </c>
      <c r="L7" s="276">
        <v>24663.877518297675</v>
      </c>
      <c r="M7" s="276">
        <v>32029.118165195065</v>
      </c>
      <c r="N7" s="276">
        <v>31157.930033785949</v>
      </c>
      <c r="O7" s="279">
        <v>32021.086791779671</v>
      </c>
      <c r="P7" s="316">
        <f>SUM(D7:O7)</f>
        <v>359882.58392567112</v>
      </c>
      <c r="T7" s="32"/>
      <c r="U7" s="32"/>
      <c r="V7" s="672"/>
      <c r="W7" s="672"/>
      <c r="X7" s="672"/>
      <c r="Y7" s="672"/>
      <c r="Z7" s="672"/>
      <c r="AA7" s="672"/>
      <c r="AB7" s="672"/>
      <c r="AC7" s="672"/>
      <c r="AD7" s="672"/>
      <c r="AE7" s="672"/>
      <c r="AF7" s="672"/>
      <c r="AG7" s="672"/>
    </row>
    <row r="8" spans="2:33" ht="16.7" customHeight="1" x14ac:dyDescent="0.25">
      <c r="B8" s="1026"/>
      <c r="C8" s="21" t="s">
        <v>148</v>
      </c>
      <c r="D8" s="317">
        <f>D6/D7-1</f>
        <v>0.25652765521453547</v>
      </c>
      <c r="E8" s="318">
        <f t="shared" ref="E8:O8" si="0">E6/E7-1</f>
        <v>0.24545622724375438</v>
      </c>
      <c r="F8" s="318">
        <f t="shared" si="0"/>
        <v>6.6594848052744293E-2</v>
      </c>
      <c r="G8" s="318">
        <f t="shared" si="0"/>
        <v>-5.1383868069795002E-2</v>
      </c>
      <c r="H8" s="318">
        <f t="shared" si="0"/>
        <v>-2.7106391243470584E-2</v>
      </c>
      <c r="I8" s="319">
        <f t="shared" si="0"/>
        <v>-0.10171975040474135</v>
      </c>
      <c r="J8" s="320">
        <f t="shared" si="0"/>
        <v>-0.12095052539683249</v>
      </c>
      <c r="K8" s="318">
        <f t="shared" si="0"/>
        <v>-0.32355393941682509</v>
      </c>
      <c r="L8" s="318">
        <f t="shared" si="0"/>
        <v>-5.0033216963314531E-2</v>
      </c>
      <c r="M8" s="318">
        <f t="shared" si="0"/>
        <v>0.29279519746243898</v>
      </c>
      <c r="N8" s="318">
        <f t="shared" si="0"/>
        <v>-3.7122180415421036E-2</v>
      </c>
      <c r="O8" s="321">
        <f t="shared" si="0"/>
        <v>0.17394921812209119</v>
      </c>
      <c r="P8" s="322">
        <f>P6/P7-1</f>
        <v>1.0193775379352843E-2</v>
      </c>
      <c r="T8" s="32"/>
      <c r="U8" s="32"/>
      <c r="V8" s="672"/>
      <c r="W8" s="672"/>
      <c r="X8" s="672"/>
      <c r="Y8" s="672"/>
      <c r="Z8" s="672"/>
      <c r="AA8" s="672"/>
      <c r="AB8" s="672"/>
      <c r="AC8" s="672"/>
      <c r="AD8" s="672"/>
      <c r="AE8" s="672"/>
      <c r="AF8" s="672"/>
      <c r="AG8" s="672"/>
    </row>
    <row r="9" spans="2:33" ht="16.7" customHeight="1" x14ac:dyDescent="0.25">
      <c r="B9" s="1024" t="s">
        <v>74</v>
      </c>
      <c r="C9" s="647" t="s">
        <v>690</v>
      </c>
      <c r="D9" s="269">
        <v>30957.73982828447</v>
      </c>
      <c r="E9" s="270">
        <v>37697.924975533315</v>
      </c>
      <c r="F9" s="270">
        <v>44033.302100955996</v>
      </c>
      <c r="G9" s="270">
        <v>38487.23930095588</v>
      </c>
      <c r="H9" s="270">
        <v>37308.166918786199</v>
      </c>
      <c r="I9" s="271">
        <v>34935.354315400145</v>
      </c>
      <c r="J9" s="272">
        <v>32656.227967598159</v>
      </c>
      <c r="K9" s="270">
        <v>30711.303667918655</v>
      </c>
      <c r="L9" s="270">
        <v>25876.067392979963</v>
      </c>
      <c r="M9" s="270">
        <v>37276.661777049347</v>
      </c>
      <c r="N9" s="270">
        <v>41449.038179437601</v>
      </c>
      <c r="O9" s="273">
        <v>25031.384894089704</v>
      </c>
      <c r="P9" s="315">
        <f>SUM(D9:O9)</f>
        <v>416420.41131898953</v>
      </c>
      <c r="T9" s="32"/>
      <c r="U9" s="32"/>
      <c r="V9" s="672"/>
      <c r="W9" s="672"/>
      <c r="X9" s="672"/>
      <c r="Y9" s="672"/>
      <c r="Z9" s="672"/>
      <c r="AA9" s="672"/>
      <c r="AB9" s="672"/>
      <c r="AC9" s="672"/>
      <c r="AD9" s="672"/>
      <c r="AE9" s="672"/>
      <c r="AF9" s="672"/>
      <c r="AG9" s="672"/>
    </row>
    <row r="10" spans="2:33" ht="16.7" customHeight="1" x14ac:dyDescent="0.25">
      <c r="B10" s="1025"/>
      <c r="C10" s="19" t="s">
        <v>215</v>
      </c>
      <c r="D10" s="275">
        <v>37726.180925151493</v>
      </c>
      <c r="E10" s="276">
        <v>45678.53174376439</v>
      </c>
      <c r="F10" s="276">
        <v>40589.49841930523</v>
      </c>
      <c r="G10" s="276">
        <v>46002.097753318281</v>
      </c>
      <c r="H10" s="276">
        <v>37375.505000201323</v>
      </c>
      <c r="I10" s="277">
        <v>32008.023412758874</v>
      </c>
      <c r="J10" s="278">
        <v>32675.57081190847</v>
      </c>
      <c r="K10" s="276">
        <v>34636.609195829282</v>
      </c>
      <c r="L10" s="276">
        <v>28659.055336430774</v>
      </c>
      <c r="M10" s="276">
        <v>42424.662153714497</v>
      </c>
      <c r="N10" s="276">
        <v>38981.255854902069</v>
      </c>
      <c r="O10" s="279">
        <v>40084.241535426801</v>
      </c>
      <c r="P10" s="316">
        <f>SUM(D10:O10)</f>
        <v>456841.23214271158</v>
      </c>
      <c r="T10" s="32"/>
      <c r="U10" s="32"/>
      <c r="V10" s="672"/>
      <c r="W10" s="672"/>
      <c r="X10" s="672"/>
      <c r="Y10" s="672"/>
      <c r="Z10" s="672"/>
      <c r="AA10" s="672"/>
      <c r="AB10" s="672"/>
      <c r="AC10" s="672"/>
      <c r="AD10" s="672"/>
      <c r="AE10" s="672"/>
      <c r="AF10" s="672"/>
      <c r="AG10" s="672"/>
    </row>
    <row r="11" spans="2:33" ht="16.7" customHeight="1" x14ac:dyDescent="0.25">
      <c r="B11" s="1026"/>
      <c r="C11" s="21" t="s">
        <v>148</v>
      </c>
      <c r="D11" s="317">
        <f>D9/D10-1</f>
        <v>-0.17940965480432725</v>
      </c>
      <c r="E11" s="318">
        <f t="shared" ref="E11:P11" si="1">E9/E10-1</f>
        <v>-0.17471241880099431</v>
      </c>
      <c r="F11" s="318">
        <f t="shared" si="1"/>
        <v>8.4844696676833475E-2</v>
      </c>
      <c r="G11" s="318">
        <f t="shared" si="1"/>
        <v>-0.16335903837820809</v>
      </c>
      <c r="H11" s="318">
        <f t="shared" si="1"/>
        <v>-1.8016634535041876E-3</v>
      </c>
      <c r="I11" s="319">
        <f t="shared" si="1"/>
        <v>9.1456159753819488E-2</v>
      </c>
      <c r="J11" s="320">
        <f t="shared" si="1"/>
        <v>-5.9196653125526133E-4</v>
      </c>
      <c r="K11" s="318">
        <f t="shared" si="1"/>
        <v>-0.11332822753282923</v>
      </c>
      <c r="L11" s="318">
        <f t="shared" si="1"/>
        <v>-9.7106757734374383E-2</v>
      </c>
      <c r="M11" s="318">
        <f t="shared" si="1"/>
        <v>-0.12134452262725715</v>
      </c>
      <c r="N11" s="318">
        <f t="shared" si="1"/>
        <v>6.3306896363760856E-2</v>
      </c>
      <c r="O11" s="321">
        <f t="shared" si="1"/>
        <v>-0.37553053431317274</v>
      </c>
      <c r="P11" s="322">
        <f t="shared" si="1"/>
        <v>-8.84789243609585E-2</v>
      </c>
      <c r="T11" s="32"/>
      <c r="U11" s="32"/>
      <c r="V11" s="672"/>
      <c r="W11" s="672"/>
      <c r="X11" s="672"/>
      <c r="Y11" s="672"/>
      <c r="Z11" s="672"/>
      <c r="AA11" s="672"/>
      <c r="AB11" s="672"/>
      <c r="AC11" s="672"/>
      <c r="AD11" s="672"/>
      <c r="AE11" s="672"/>
      <c r="AF11" s="672"/>
      <c r="AG11" s="672"/>
    </row>
    <row r="12" spans="2:33" ht="16.7" customHeight="1" x14ac:dyDescent="0.25">
      <c r="B12" s="1024" t="s">
        <v>75</v>
      </c>
      <c r="C12" s="647" t="s">
        <v>690</v>
      </c>
      <c r="D12" s="269">
        <v>384.52974903357142</v>
      </c>
      <c r="E12" s="270">
        <v>791.98387752699705</v>
      </c>
      <c r="F12" s="270">
        <v>964.01353087385883</v>
      </c>
      <c r="G12" s="270">
        <v>1015.0674105066719</v>
      </c>
      <c r="H12" s="270">
        <v>488.76089607712947</v>
      </c>
      <c r="I12" s="271">
        <v>519.97439749304772</v>
      </c>
      <c r="J12" s="272">
        <v>834.09286670053041</v>
      </c>
      <c r="K12" s="270">
        <v>838.33239043162689</v>
      </c>
      <c r="L12" s="270">
        <v>680.38963263914479</v>
      </c>
      <c r="M12" s="270">
        <v>781.80600223195643</v>
      </c>
      <c r="N12" s="270">
        <v>1718.1045654859104</v>
      </c>
      <c r="O12" s="273">
        <v>870.36370648299453</v>
      </c>
      <c r="P12" s="315">
        <f>SUM(D12:O12)</f>
        <v>9887.4190254834393</v>
      </c>
      <c r="T12" s="32"/>
      <c r="U12" s="32"/>
      <c r="V12" s="672"/>
      <c r="W12" s="672"/>
      <c r="X12" s="672"/>
      <c r="Y12" s="672"/>
      <c r="Z12" s="672"/>
      <c r="AA12" s="672"/>
      <c r="AB12" s="672"/>
      <c r="AC12" s="672"/>
      <c r="AD12" s="672"/>
      <c r="AE12" s="672"/>
      <c r="AF12" s="672"/>
      <c r="AG12" s="672"/>
    </row>
    <row r="13" spans="2:33" ht="16.7" customHeight="1" x14ac:dyDescent="0.25">
      <c r="B13" s="1025"/>
      <c r="C13" s="19" t="s">
        <v>215</v>
      </c>
      <c r="D13" s="275">
        <v>311.52338326240067</v>
      </c>
      <c r="E13" s="276">
        <v>1031.8859026049058</v>
      </c>
      <c r="F13" s="276">
        <v>773.26919530509963</v>
      </c>
      <c r="G13" s="276">
        <v>896.38008971685599</v>
      </c>
      <c r="H13" s="276">
        <v>560.07868463262855</v>
      </c>
      <c r="I13" s="277">
        <v>572.25399293748876</v>
      </c>
      <c r="J13" s="278">
        <v>981.70451549869358</v>
      </c>
      <c r="K13" s="276">
        <v>794.12455209328107</v>
      </c>
      <c r="L13" s="276">
        <v>543.10661567665886</v>
      </c>
      <c r="M13" s="276">
        <v>1302.273933806777</v>
      </c>
      <c r="N13" s="276">
        <v>1364.9021269981592</v>
      </c>
      <c r="O13" s="279">
        <v>956.15967762139553</v>
      </c>
      <c r="P13" s="316">
        <f>SUM(D13:O13)</f>
        <v>10087.662670154345</v>
      </c>
      <c r="T13" s="32"/>
      <c r="U13" s="32"/>
      <c r="V13" s="672"/>
      <c r="W13" s="672"/>
      <c r="X13" s="672"/>
      <c r="Y13" s="672"/>
      <c r="Z13" s="672"/>
      <c r="AA13" s="672"/>
      <c r="AB13" s="672"/>
      <c r="AC13" s="672"/>
      <c r="AD13" s="672"/>
      <c r="AE13" s="672"/>
      <c r="AF13" s="672"/>
      <c r="AG13" s="672"/>
    </row>
    <row r="14" spans="2:33" ht="16.7" customHeight="1" x14ac:dyDescent="0.25">
      <c r="B14" s="1026"/>
      <c r="C14" s="21" t="s">
        <v>148</v>
      </c>
      <c r="D14" s="317">
        <f>D12/D13-1</f>
        <v>0.23435276352811196</v>
      </c>
      <c r="E14" s="318">
        <f t="shared" ref="E14:P14" si="2">E12/E13-1</f>
        <v>-0.23248890645011921</v>
      </c>
      <c r="F14" s="318">
        <f t="shared" si="2"/>
        <v>0.2466726163758528</v>
      </c>
      <c r="G14" s="318">
        <f t="shared" si="2"/>
        <v>0.13240735950226901</v>
      </c>
      <c r="H14" s="318">
        <f t="shared" si="2"/>
        <v>-0.12733530218576061</v>
      </c>
      <c r="I14" s="319">
        <f t="shared" si="2"/>
        <v>-9.1357327497323171E-2</v>
      </c>
      <c r="J14" s="320">
        <f t="shared" si="2"/>
        <v>-0.150362605516975</v>
      </c>
      <c r="K14" s="318">
        <f t="shared" si="2"/>
        <v>5.5668645707799502E-2</v>
      </c>
      <c r="L14" s="318">
        <f t="shared" si="2"/>
        <v>0.2527736046658986</v>
      </c>
      <c r="M14" s="318">
        <f t="shared" si="2"/>
        <v>-0.39966086862646533</v>
      </c>
      <c r="N14" s="318">
        <f t="shared" si="2"/>
        <v>0.25877491982853917</v>
      </c>
      <c r="O14" s="321">
        <f t="shared" si="2"/>
        <v>-8.9729752411053965E-2</v>
      </c>
      <c r="P14" s="322">
        <f t="shared" si="2"/>
        <v>-1.9850350989962462E-2</v>
      </c>
      <c r="T14" s="32"/>
      <c r="U14" s="32"/>
      <c r="V14" s="672"/>
      <c r="W14" s="672"/>
      <c r="X14" s="672"/>
      <c r="Y14" s="672"/>
      <c r="Z14" s="672"/>
      <c r="AA14" s="672"/>
      <c r="AB14" s="672"/>
      <c r="AC14" s="672"/>
      <c r="AD14" s="672"/>
      <c r="AE14" s="672"/>
      <c r="AF14" s="672"/>
      <c r="AG14" s="672"/>
    </row>
    <row r="15" spans="2:33" ht="16.7" customHeight="1" x14ac:dyDescent="0.25">
      <c r="B15" s="1024" t="s">
        <v>76</v>
      </c>
      <c r="C15" s="647" t="s">
        <v>690</v>
      </c>
      <c r="D15" s="269">
        <v>1113.440897018103</v>
      </c>
      <c r="E15" s="270">
        <v>639.59842626267539</v>
      </c>
      <c r="F15" s="270">
        <v>1000.6554104875134</v>
      </c>
      <c r="G15" s="270">
        <v>1770.8378426349213</v>
      </c>
      <c r="H15" s="270">
        <v>1142.7451573143026</v>
      </c>
      <c r="I15" s="271">
        <v>830.16793482117112</v>
      </c>
      <c r="J15" s="272">
        <v>478.86385702406005</v>
      </c>
      <c r="K15" s="270">
        <v>790.0019338510474</v>
      </c>
      <c r="L15" s="270">
        <v>552.49258750998399</v>
      </c>
      <c r="M15" s="270">
        <v>1330.6055148535831</v>
      </c>
      <c r="N15" s="270">
        <v>740.7220079679787</v>
      </c>
      <c r="O15" s="273">
        <v>1497.2821963729102</v>
      </c>
      <c r="P15" s="315">
        <f>SUM(D15:O15)</f>
        <v>11887.41376611825</v>
      </c>
      <c r="T15" s="32"/>
      <c r="U15" s="32"/>
      <c r="V15" s="672"/>
      <c r="W15" s="672"/>
      <c r="X15" s="672"/>
      <c r="Y15" s="672"/>
      <c r="Z15" s="672"/>
      <c r="AA15" s="672"/>
      <c r="AB15" s="672"/>
      <c r="AC15" s="672"/>
      <c r="AD15" s="672"/>
      <c r="AE15" s="672"/>
      <c r="AF15" s="672"/>
      <c r="AG15" s="672"/>
    </row>
    <row r="16" spans="2:33" ht="16.7" customHeight="1" x14ac:dyDescent="0.25">
      <c r="B16" s="1025"/>
      <c r="C16" s="19" t="s">
        <v>215</v>
      </c>
      <c r="D16" s="275">
        <v>848.61468020234292</v>
      </c>
      <c r="E16" s="276">
        <v>1867.5453576216162</v>
      </c>
      <c r="F16" s="276">
        <v>1744.5327652139474</v>
      </c>
      <c r="G16" s="276">
        <v>1767.3926424867354</v>
      </c>
      <c r="H16" s="276">
        <v>519.73136304211562</v>
      </c>
      <c r="I16" s="277">
        <v>475.34030460902073</v>
      </c>
      <c r="J16" s="278">
        <v>591.06868492972728</v>
      </c>
      <c r="K16" s="276">
        <v>1287.534640991812</v>
      </c>
      <c r="L16" s="276">
        <v>1190.4446047223889</v>
      </c>
      <c r="M16" s="276">
        <v>910.26089158873947</v>
      </c>
      <c r="N16" s="276">
        <v>1346.4874346050501</v>
      </c>
      <c r="O16" s="279">
        <v>1048.0410773576828</v>
      </c>
      <c r="P16" s="329">
        <f>SUM(D16:O16)</f>
        <v>13596.994447371178</v>
      </c>
      <c r="T16" s="32"/>
      <c r="U16" s="32"/>
      <c r="V16" s="672"/>
      <c r="W16" s="672"/>
      <c r="X16" s="672"/>
      <c r="Y16" s="672"/>
      <c r="Z16" s="672"/>
      <c r="AA16" s="672"/>
      <c r="AB16" s="672"/>
      <c r="AC16" s="672"/>
      <c r="AD16" s="672"/>
      <c r="AE16" s="672"/>
      <c r="AF16" s="672"/>
      <c r="AG16" s="672"/>
    </row>
    <row r="17" spans="2:33" ht="16.7" customHeight="1" x14ac:dyDescent="0.25">
      <c r="B17" s="1026"/>
      <c r="C17" s="21" t="s">
        <v>148</v>
      </c>
      <c r="D17" s="317">
        <f>D15/D16-1</f>
        <v>0.31206886116159938</v>
      </c>
      <c r="E17" s="318">
        <f t="shared" ref="E17:P17" si="3">E15/E16-1</f>
        <v>-0.65751920099160199</v>
      </c>
      <c r="F17" s="318">
        <f t="shared" si="3"/>
        <v>-0.42640492030839316</v>
      </c>
      <c r="G17" s="318">
        <f t="shared" si="3"/>
        <v>1.9493122611049518E-3</v>
      </c>
      <c r="H17" s="318">
        <f t="shared" si="3"/>
        <v>1.1987227221107726</v>
      </c>
      <c r="I17" s="319">
        <f t="shared" si="3"/>
        <v>0.74647074269034475</v>
      </c>
      <c r="J17" s="320">
        <f t="shared" si="3"/>
        <v>-0.18983382264449922</v>
      </c>
      <c r="K17" s="318">
        <f t="shared" si="3"/>
        <v>-0.38642277364864208</v>
      </c>
      <c r="L17" s="318">
        <f t="shared" si="3"/>
        <v>-0.53589391281350296</v>
      </c>
      <c r="M17" s="318">
        <f t="shared" si="3"/>
        <v>0.46178477747317914</v>
      </c>
      <c r="N17" s="318">
        <f t="shared" si="3"/>
        <v>-0.4498856885469219</v>
      </c>
      <c r="O17" s="321">
        <f t="shared" si="3"/>
        <v>0.42864838861836652</v>
      </c>
      <c r="P17" s="322">
        <f t="shared" si="3"/>
        <v>-0.1257322482457478</v>
      </c>
      <c r="Q17" s="574"/>
      <c r="T17" s="32"/>
      <c r="U17" s="32"/>
      <c r="V17" s="672"/>
      <c r="W17" s="672"/>
      <c r="X17" s="672"/>
      <c r="Y17" s="672"/>
      <c r="Z17" s="672"/>
      <c r="AA17" s="672"/>
      <c r="AB17" s="672"/>
      <c r="AC17" s="672"/>
      <c r="AD17" s="672"/>
      <c r="AE17" s="672"/>
      <c r="AF17" s="672"/>
      <c r="AG17" s="672"/>
    </row>
    <row r="18" spans="2:33" ht="16.7" customHeight="1" x14ac:dyDescent="0.25">
      <c r="B18" s="1027" t="s">
        <v>445</v>
      </c>
      <c r="C18" s="647" t="s">
        <v>690</v>
      </c>
      <c r="D18" s="269">
        <v>5351.1917160929434</v>
      </c>
      <c r="E18" s="270">
        <v>6617.2852240171742</v>
      </c>
      <c r="F18" s="270">
        <v>6967.865685581487</v>
      </c>
      <c r="G18" s="270">
        <v>7256.8470348383753</v>
      </c>
      <c r="H18" s="270">
        <v>5739.0040500791547</v>
      </c>
      <c r="I18" s="271">
        <v>6507.5000025638547</v>
      </c>
      <c r="J18" s="272">
        <v>5923.4822831860192</v>
      </c>
      <c r="K18" s="270">
        <v>5344.4182409614959</v>
      </c>
      <c r="L18" s="270">
        <v>3036.5073038973742</v>
      </c>
      <c r="M18" s="270">
        <v>4282.5119914333545</v>
      </c>
      <c r="N18" s="270">
        <v>4018.7975293923364</v>
      </c>
      <c r="O18" s="273">
        <v>4052.2798993211104</v>
      </c>
      <c r="P18" s="315">
        <f>SUM(D18:O18)</f>
        <v>65097.690961364686</v>
      </c>
      <c r="T18" s="32"/>
      <c r="U18" s="32"/>
      <c r="V18" s="672"/>
      <c r="W18" s="672"/>
      <c r="X18" s="672"/>
      <c r="Y18" s="672"/>
      <c r="Z18" s="672"/>
      <c r="AA18" s="672"/>
      <c r="AB18" s="672"/>
      <c r="AC18" s="672"/>
      <c r="AD18" s="672"/>
      <c r="AE18" s="672"/>
      <c r="AF18" s="672"/>
      <c r="AG18" s="672"/>
    </row>
    <row r="19" spans="2:33" ht="16.7" customHeight="1" x14ac:dyDescent="0.25">
      <c r="B19" s="1025"/>
      <c r="C19" s="19" t="s">
        <v>215</v>
      </c>
      <c r="D19" s="275">
        <v>8445.4402070419837</v>
      </c>
      <c r="E19" s="276">
        <v>9795.8294232984517</v>
      </c>
      <c r="F19" s="276">
        <v>9893.6490835222867</v>
      </c>
      <c r="G19" s="276">
        <v>10078.375209463875</v>
      </c>
      <c r="H19" s="276">
        <v>6998.7997522525684</v>
      </c>
      <c r="I19" s="277">
        <v>6909.0435375365905</v>
      </c>
      <c r="J19" s="278">
        <v>6489.412768164093</v>
      </c>
      <c r="K19" s="276">
        <v>5419.7046609981635</v>
      </c>
      <c r="L19" s="276">
        <v>6806.4642351188013</v>
      </c>
      <c r="M19" s="276">
        <v>8487.2763273414093</v>
      </c>
      <c r="N19" s="276">
        <v>9429.1518837603344</v>
      </c>
      <c r="O19" s="279">
        <v>6561.0879413236153</v>
      </c>
      <c r="P19" s="329">
        <f>SUM(D19:O19)</f>
        <v>95314.235029822172</v>
      </c>
      <c r="T19" s="32"/>
      <c r="U19" s="32"/>
      <c r="V19" s="672"/>
      <c r="W19" s="672"/>
      <c r="X19" s="672"/>
      <c r="Y19" s="672"/>
      <c r="Z19" s="672"/>
      <c r="AA19" s="672"/>
      <c r="AB19" s="672"/>
      <c r="AC19" s="672"/>
      <c r="AD19" s="672"/>
      <c r="AE19" s="672"/>
      <c r="AF19" s="672"/>
      <c r="AG19" s="672"/>
    </row>
    <row r="20" spans="2:33" ht="16.7" customHeight="1" x14ac:dyDescent="0.25">
      <c r="B20" s="1026"/>
      <c r="C20" s="21" t="s">
        <v>148</v>
      </c>
      <c r="D20" s="317">
        <f>D18/D19-1</f>
        <v>-0.36638096003201726</v>
      </c>
      <c r="E20" s="318">
        <f t="shared" ref="E20:P20" si="4">E18/E19-1</f>
        <v>-0.32447933318657141</v>
      </c>
      <c r="F20" s="318">
        <f t="shared" si="4"/>
        <v>-0.29572338509697549</v>
      </c>
      <c r="G20" s="318">
        <f t="shared" si="4"/>
        <v>-0.27995863579042046</v>
      </c>
      <c r="H20" s="318">
        <f t="shared" si="4"/>
        <v>-0.18000167839749204</v>
      </c>
      <c r="I20" s="319">
        <f t="shared" si="4"/>
        <v>-5.81185417042408E-2</v>
      </c>
      <c r="J20" s="320">
        <f t="shared" si="4"/>
        <v>-8.720827372153428E-2</v>
      </c>
      <c r="K20" s="318">
        <f t="shared" si="4"/>
        <v>-1.3891240343491651E-2</v>
      </c>
      <c r="L20" s="318">
        <f t="shared" si="4"/>
        <v>-0.55387890114368987</v>
      </c>
      <c r="M20" s="318">
        <f t="shared" si="4"/>
        <v>-0.4954197523135403</v>
      </c>
      <c r="N20" s="318">
        <f t="shared" si="4"/>
        <v>-0.57379013733845541</v>
      </c>
      <c r="O20" s="321">
        <f t="shared" si="4"/>
        <v>-0.38237683512841092</v>
      </c>
      <c r="P20" s="322">
        <f t="shared" si="4"/>
        <v>-0.31702026522064886</v>
      </c>
      <c r="T20" s="32"/>
      <c r="U20" s="32"/>
      <c r="V20" s="672"/>
      <c r="W20" s="672"/>
      <c r="X20" s="672"/>
      <c r="Y20" s="672"/>
      <c r="Z20" s="672"/>
      <c r="AA20" s="672"/>
      <c r="AB20" s="672"/>
      <c r="AC20" s="672"/>
      <c r="AD20" s="672"/>
      <c r="AE20" s="672"/>
      <c r="AF20" s="672"/>
      <c r="AG20" s="672"/>
    </row>
    <row r="21" spans="2:33" ht="16.7" customHeight="1" x14ac:dyDescent="0.25">
      <c r="B21" s="1024" t="s">
        <v>78</v>
      </c>
      <c r="C21" s="647" t="s">
        <v>690</v>
      </c>
      <c r="D21" s="269">
        <v>4287.8352564080724</v>
      </c>
      <c r="E21" s="270">
        <v>2166.3319824292957</v>
      </c>
      <c r="F21" s="270">
        <v>2624.1993354876836</v>
      </c>
      <c r="G21" s="270">
        <v>5252.8092525467955</v>
      </c>
      <c r="H21" s="270">
        <v>3428.6709031311784</v>
      </c>
      <c r="I21" s="271">
        <v>2297.7774010818821</v>
      </c>
      <c r="J21" s="272">
        <v>2962.5095821565992</v>
      </c>
      <c r="K21" s="270">
        <v>3133.4952476208005</v>
      </c>
      <c r="L21" s="270">
        <v>1796.2400895420747</v>
      </c>
      <c r="M21" s="270">
        <v>3018.1238977565058</v>
      </c>
      <c r="N21" s="270">
        <v>2052.2002380113327</v>
      </c>
      <c r="O21" s="273">
        <v>2390.1153896253395</v>
      </c>
      <c r="P21" s="315">
        <f>SUM(D21:O21)</f>
        <v>35410.308575797557</v>
      </c>
      <c r="T21" s="32"/>
      <c r="U21" s="32"/>
      <c r="V21" s="672"/>
      <c r="W21" s="672"/>
      <c r="X21" s="672"/>
      <c r="Y21" s="672"/>
      <c r="Z21" s="672"/>
      <c r="AA21" s="672"/>
      <c r="AB21" s="672"/>
      <c r="AC21" s="672"/>
      <c r="AD21" s="672"/>
      <c r="AE21" s="672"/>
      <c r="AF21" s="672"/>
      <c r="AG21" s="672"/>
    </row>
    <row r="22" spans="2:33" ht="16.7" customHeight="1" x14ac:dyDescent="0.25">
      <c r="B22" s="1025"/>
      <c r="C22" s="19" t="s">
        <v>215</v>
      </c>
      <c r="D22" s="275">
        <v>2478.9396222306655</v>
      </c>
      <c r="E22" s="276">
        <v>5699.6142926739803</v>
      </c>
      <c r="F22" s="276">
        <v>7456.8722519592184</v>
      </c>
      <c r="G22" s="276">
        <v>6089.2647577745283</v>
      </c>
      <c r="H22" s="276">
        <v>1480.3244260914284</v>
      </c>
      <c r="I22" s="277">
        <v>1607.370771575195</v>
      </c>
      <c r="J22" s="278">
        <v>1436.7208965203608</v>
      </c>
      <c r="K22" s="276">
        <v>3195.6182542002985</v>
      </c>
      <c r="L22" s="276">
        <v>3337.1670709603904</v>
      </c>
      <c r="M22" s="276">
        <v>1991.8183368555019</v>
      </c>
      <c r="N22" s="276">
        <v>5257.2609658227611</v>
      </c>
      <c r="O22" s="279">
        <v>5394.1043327109428</v>
      </c>
      <c r="P22" s="329">
        <f>SUM(D22:O22)</f>
        <v>45425.075979375273</v>
      </c>
      <c r="T22" s="32"/>
      <c r="U22" s="32"/>
      <c r="V22" s="672"/>
      <c r="W22" s="672"/>
      <c r="X22" s="672"/>
      <c r="Y22" s="672"/>
      <c r="Z22" s="672"/>
      <c r="AA22" s="672"/>
      <c r="AB22" s="672"/>
      <c r="AC22" s="672"/>
      <c r="AD22" s="672"/>
      <c r="AE22" s="672"/>
      <c r="AF22" s="672"/>
      <c r="AG22" s="672"/>
    </row>
    <row r="23" spans="2:33" ht="16.7" customHeight="1" x14ac:dyDescent="0.25">
      <c r="B23" s="1026"/>
      <c r="C23" s="21" t="s">
        <v>148</v>
      </c>
      <c r="D23" s="317">
        <f>D21/D22-1</f>
        <v>0.72970540224359248</v>
      </c>
      <c r="E23" s="318">
        <f t="shared" ref="E23:P23" si="5">E21/E22-1</f>
        <v>-0.61991603796527106</v>
      </c>
      <c r="F23" s="318">
        <f t="shared" si="5"/>
        <v>-0.64808310417303971</v>
      </c>
      <c r="G23" s="318">
        <f t="shared" si="5"/>
        <v>-0.13736559970721918</v>
      </c>
      <c r="H23" s="318">
        <f t="shared" si="5"/>
        <v>1.3161618106809616</v>
      </c>
      <c r="I23" s="319">
        <f t="shared" si="5"/>
        <v>0.42952543477576155</v>
      </c>
      <c r="J23" s="320">
        <f t="shared" si="5"/>
        <v>1.0619938008360523</v>
      </c>
      <c r="K23" s="318">
        <f t="shared" si="5"/>
        <v>-1.9440058742261845E-2</v>
      </c>
      <c r="L23" s="318">
        <f t="shared" si="5"/>
        <v>-0.46174702933732903</v>
      </c>
      <c r="M23" s="318">
        <f t="shared" si="5"/>
        <v>0.51526062488270896</v>
      </c>
      <c r="N23" s="318">
        <f t="shared" si="5"/>
        <v>-0.60964459414272898</v>
      </c>
      <c r="O23" s="321">
        <f t="shared" si="5"/>
        <v>-0.55690226918096575</v>
      </c>
      <c r="P23" s="322">
        <f t="shared" si="5"/>
        <v>-0.22046781843853835</v>
      </c>
      <c r="T23" s="32"/>
      <c r="U23" s="32"/>
      <c r="V23" s="672"/>
      <c r="W23" s="672"/>
      <c r="X23" s="672"/>
      <c r="Y23" s="672"/>
      <c r="Z23" s="672"/>
      <c r="AA23" s="672"/>
      <c r="AB23" s="672"/>
      <c r="AC23" s="672"/>
      <c r="AD23" s="672"/>
      <c r="AE23" s="672"/>
      <c r="AF23" s="672"/>
      <c r="AG23" s="672"/>
    </row>
    <row r="24" spans="2:33" ht="16.7" customHeight="1" x14ac:dyDescent="0.25">
      <c r="B24" s="1024" t="s">
        <v>79</v>
      </c>
      <c r="C24" s="647" t="s">
        <v>690</v>
      </c>
      <c r="D24" s="269">
        <v>364.13381629858566</v>
      </c>
      <c r="E24" s="270">
        <v>619.31950298934282</v>
      </c>
      <c r="F24" s="270">
        <v>929.14868976382616</v>
      </c>
      <c r="G24" s="270">
        <v>954.21892501698937</v>
      </c>
      <c r="H24" s="270">
        <v>608.92926112094744</v>
      </c>
      <c r="I24" s="271">
        <v>491.52832023609125</v>
      </c>
      <c r="J24" s="272">
        <v>697.14429954155025</v>
      </c>
      <c r="K24" s="270">
        <v>532.79402512712238</v>
      </c>
      <c r="L24" s="270">
        <v>453.35519285109893</v>
      </c>
      <c r="M24" s="270">
        <v>1742.0405863075609</v>
      </c>
      <c r="N24" s="270">
        <v>900.56735123315809</v>
      </c>
      <c r="O24" s="273">
        <v>992.80329487586005</v>
      </c>
      <c r="P24" s="315">
        <f>SUM(D24:O24)</f>
        <v>9285.9832653621343</v>
      </c>
      <c r="T24" s="32"/>
      <c r="U24" s="32"/>
      <c r="V24" s="672"/>
      <c r="W24" s="672"/>
      <c r="X24" s="672"/>
      <c r="Y24" s="672"/>
      <c r="Z24" s="672"/>
      <c r="AA24" s="672"/>
      <c r="AB24" s="672"/>
      <c r="AC24" s="672"/>
      <c r="AD24" s="672"/>
      <c r="AE24" s="672"/>
      <c r="AF24" s="672"/>
      <c r="AG24" s="672"/>
    </row>
    <row r="25" spans="2:33" ht="16.7" customHeight="1" x14ac:dyDescent="0.25">
      <c r="B25" s="1025"/>
      <c r="C25" s="19" t="s">
        <v>215</v>
      </c>
      <c r="D25" s="275">
        <v>347.81215036811778</v>
      </c>
      <c r="E25" s="276">
        <v>845.28687195416921</v>
      </c>
      <c r="F25" s="276">
        <v>545.36921645777466</v>
      </c>
      <c r="G25" s="276">
        <v>894.90663966609532</v>
      </c>
      <c r="H25" s="276">
        <v>632.99023780538846</v>
      </c>
      <c r="I25" s="277">
        <v>451.41999457181765</v>
      </c>
      <c r="J25" s="278">
        <v>437.73865624530936</v>
      </c>
      <c r="K25" s="276">
        <v>628.32636756297416</v>
      </c>
      <c r="L25" s="276">
        <v>497.17251970261214</v>
      </c>
      <c r="M25" s="276">
        <v>612.26843737247441</v>
      </c>
      <c r="N25" s="276">
        <v>726.97005024683779</v>
      </c>
      <c r="O25" s="279">
        <v>570.64655875461142</v>
      </c>
      <c r="P25" s="316">
        <f>SUM(D25:O25)</f>
        <v>7190.9077007081833</v>
      </c>
      <c r="T25" s="32"/>
      <c r="U25" s="32"/>
      <c r="V25" s="672"/>
      <c r="W25" s="672"/>
      <c r="X25" s="672"/>
      <c r="Y25" s="672"/>
      <c r="Z25" s="672"/>
      <c r="AA25" s="672"/>
      <c r="AB25" s="672"/>
      <c r="AC25" s="672"/>
      <c r="AD25" s="672"/>
      <c r="AE25" s="672"/>
      <c r="AF25" s="672"/>
      <c r="AG25" s="672"/>
    </row>
    <row r="26" spans="2:33" ht="16.7" customHeight="1" x14ac:dyDescent="0.25">
      <c r="B26" s="1026"/>
      <c r="C26" s="21" t="s">
        <v>148</v>
      </c>
      <c r="D26" s="317">
        <f>D24/D25-1</f>
        <v>4.6926669793431186E-2</v>
      </c>
      <c r="E26" s="318">
        <f t="shared" ref="E26:P26" si="6">E24/E25-1</f>
        <v>-0.26732624918499637</v>
      </c>
      <c r="F26" s="318">
        <f t="shared" si="6"/>
        <v>0.70370578632717118</v>
      </c>
      <c r="G26" s="318">
        <f t="shared" si="6"/>
        <v>6.6277623521739049E-2</v>
      </c>
      <c r="H26" s="318">
        <f t="shared" si="6"/>
        <v>-3.801160783752644E-2</v>
      </c>
      <c r="I26" s="319">
        <f t="shared" si="6"/>
        <v>8.8849244930582438E-2</v>
      </c>
      <c r="J26" s="320">
        <f t="shared" si="6"/>
        <v>0.59260391924552724</v>
      </c>
      <c r="K26" s="318">
        <f t="shared" si="6"/>
        <v>-0.15204254885304813</v>
      </c>
      <c r="L26" s="318">
        <f t="shared" si="6"/>
        <v>-8.8133042585947674E-2</v>
      </c>
      <c r="M26" s="318">
        <f t="shared" si="6"/>
        <v>1.8452235653097824</v>
      </c>
      <c r="N26" s="318">
        <f t="shared" si="6"/>
        <v>0.23879567105601729</v>
      </c>
      <c r="O26" s="321">
        <f t="shared" si="6"/>
        <v>0.73978670272290881</v>
      </c>
      <c r="P26" s="322">
        <f t="shared" si="6"/>
        <v>0.2913506405384152</v>
      </c>
      <c r="T26" s="32"/>
      <c r="U26" s="32"/>
      <c r="V26" s="672"/>
      <c r="W26" s="672"/>
      <c r="X26" s="672"/>
      <c r="Y26" s="672"/>
      <c r="Z26" s="672"/>
      <c r="AA26" s="672"/>
      <c r="AB26" s="672"/>
      <c r="AC26" s="672"/>
      <c r="AD26" s="672"/>
      <c r="AE26" s="672"/>
      <c r="AF26" s="672"/>
      <c r="AG26" s="672"/>
    </row>
    <row r="27" spans="2:33" ht="16.7" customHeight="1" x14ac:dyDescent="0.25">
      <c r="B27" s="1027" t="s">
        <v>441</v>
      </c>
      <c r="C27" s="647" t="s">
        <v>690</v>
      </c>
      <c r="D27" s="269">
        <v>1364.932238236403</v>
      </c>
      <c r="E27" s="270">
        <v>2249.8134159156739</v>
      </c>
      <c r="F27" s="270">
        <v>3014.8572712596233</v>
      </c>
      <c r="G27" s="270">
        <v>1675.9780821076808</v>
      </c>
      <c r="H27" s="270">
        <v>1143.3591333413679</v>
      </c>
      <c r="I27" s="271">
        <v>1136.2601145001706</v>
      </c>
      <c r="J27" s="272">
        <v>1224.196688628698</v>
      </c>
      <c r="K27" s="270">
        <v>802.59686441462736</v>
      </c>
      <c r="L27" s="270">
        <v>597.01896155350926</v>
      </c>
      <c r="M27" s="270">
        <v>2257.8444317237372</v>
      </c>
      <c r="N27" s="270">
        <v>1770.0381598383942</v>
      </c>
      <c r="O27" s="273">
        <v>1178.6070927625281</v>
      </c>
      <c r="P27" s="315">
        <f>SUM(D27:O27)</f>
        <v>18415.502454282414</v>
      </c>
      <c r="T27" s="32"/>
      <c r="U27" s="32"/>
      <c r="V27" s="672"/>
      <c r="W27" s="672"/>
      <c r="X27" s="672"/>
      <c r="Y27" s="672"/>
      <c r="Z27" s="672"/>
      <c r="AA27" s="672"/>
      <c r="AB27" s="672"/>
      <c r="AC27" s="672"/>
      <c r="AD27" s="672"/>
      <c r="AE27" s="672"/>
      <c r="AF27" s="672"/>
      <c r="AG27" s="672"/>
    </row>
    <row r="28" spans="2:33" ht="16.7" customHeight="1" x14ac:dyDescent="0.25">
      <c r="B28" s="1025"/>
      <c r="C28" s="19" t="s">
        <v>215</v>
      </c>
      <c r="D28" s="275">
        <v>1125.506717692248</v>
      </c>
      <c r="E28" s="276">
        <v>2268.4426557691531</v>
      </c>
      <c r="F28" s="276">
        <v>2014.4243490985214</v>
      </c>
      <c r="G28" s="276">
        <v>1812.8879208797857</v>
      </c>
      <c r="H28" s="276">
        <v>1178.7880015317621</v>
      </c>
      <c r="I28" s="277">
        <v>821.05030563261755</v>
      </c>
      <c r="J28" s="278">
        <v>947.99322796451554</v>
      </c>
      <c r="K28" s="276">
        <v>1219.6544466633545</v>
      </c>
      <c r="L28" s="276">
        <v>1244.6714022349677</v>
      </c>
      <c r="M28" s="276">
        <v>1259.9355586131687</v>
      </c>
      <c r="N28" s="276">
        <v>1898.3383145854468</v>
      </c>
      <c r="O28" s="279">
        <v>1924.8132807143693</v>
      </c>
      <c r="P28" s="316">
        <f>SUM(D28:O28)</f>
        <v>17716.506181379911</v>
      </c>
      <c r="T28" s="32"/>
      <c r="U28" s="32"/>
      <c r="V28" s="672"/>
      <c r="W28" s="672"/>
      <c r="X28" s="672"/>
      <c r="Y28" s="672"/>
      <c r="Z28" s="672"/>
      <c r="AA28" s="672"/>
      <c r="AB28" s="672"/>
      <c r="AC28" s="672"/>
      <c r="AD28" s="672"/>
      <c r="AE28" s="672"/>
      <c r="AF28" s="672"/>
      <c r="AG28" s="672"/>
    </row>
    <row r="29" spans="2:33" ht="16.7" customHeight="1" x14ac:dyDescent="0.25">
      <c r="B29" s="1026"/>
      <c r="C29" s="21" t="s">
        <v>148</v>
      </c>
      <c r="D29" s="317">
        <f>D27/D28-1</f>
        <v>0.21272686940072272</v>
      </c>
      <c r="E29" s="318">
        <f t="shared" ref="E29:P29" si="7">E27/E28-1</f>
        <v>-8.2123477118105637E-3</v>
      </c>
      <c r="F29" s="318">
        <f t="shared" si="7"/>
        <v>0.49663464533121204</v>
      </c>
      <c r="G29" s="318">
        <f t="shared" si="7"/>
        <v>-7.5520299515075995E-2</v>
      </c>
      <c r="H29" s="318">
        <f t="shared" si="7"/>
        <v>-3.0055334923969945E-2</v>
      </c>
      <c r="I29" s="319">
        <f t="shared" si="7"/>
        <v>0.38391047016867574</v>
      </c>
      <c r="J29" s="320">
        <f t="shared" si="7"/>
        <v>0.29135594276051213</v>
      </c>
      <c r="K29" s="318">
        <f t="shared" si="7"/>
        <v>-0.34194733056537785</v>
      </c>
      <c r="L29" s="318">
        <f t="shared" si="7"/>
        <v>-0.52034009901610589</v>
      </c>
      <c r="M29" s="318">
        <f t="shared" si="7"/>
        <v>0.79203167677002684</v>
      </c>
      <c r="N29" s="318">
        <f t="shared" si="7"/>
        <v>-6.7585505576791993E-2</v>
      </c>
      <c r="O29" s="321">
        <f t="shared" si="7"/>
        <v>-0.38767718169260379</v>
      </c>
      <c r="P29" s="322">
        <f t="shared" si="7"/>
        <v>3.945452143589967E-2</v>
      </c>
    </row>
    <row r="30" spans="2:33" ht="16.7" customHeight="1" x14ac:dyDescent="0.25">
      <c r="B30" s="1027" t="s">
        <v>443</v>
      </c>
      <c r="C30" s="647" t="s">
        <v>690</v>
      </c>
      <c r="D30" s="269">
        <v>138.70237501442705</v>
      </c>
      <c r="E30" s="270">
        <v>72.71544259968914</v>
      </c>
      <c r="F30" s="270">
        <v>45.742418334727958</v>
      </c>
      <c r="G30" s="270">
        <v>151.98824841183711</v>
      </c>
      <c r="H30" s="270">
        <v>99.097686559176722</v>
      </c>
      <c r="I30" s="271">
        <v>108.3361158101911</v>
      </c>
      <c r="J30" s="272">
        <v>122.34487337903377</v>
      </c>
      <c r="K30" s="270">
        <v>59.123285639904509</v>
      </c>
      <c r="L30" s="270">
        <v>156.26028159344099</v>
      </c>
      <c r="M30" s="270">
        <v>461.47125318849129</v>
      </c>
      <c r="N30" s="270">
        <v>350.49259907350012</v>
      </c>
      <c r="O30" s="273">
        <v>116.81482135102168</v>
      </c>
      <c r="P30" s="315">
        <f>SUM(D30:O30)</f>
        <v>1883.0894009554415</v>
      </c>
    </row>
    <row r="31" spans="2:33" ht="16.7" customHeight="1" x14ac:dyDescent="0.25">
      <c r="B31" s="1025"/>
      <c r="C31" s="19" t="s">
        <v>215</v>
      </c>
      <c r="D31" s="275">
        <v>131.33295158552824</v>
      </c>
      <c r="E31" s="276">
        <v>289.30687513160524</v>
      </c>
      <c r="F31" s="276">
        <v>210.59369622979258</v>
      </c>
      <c r="G31" s="276">
        <v>190.73578187501073</v>
      </c>
      <c r="H31" s="276">
        <v>194.93692663340673</v>
      </c>
      <c r="I31" s="277">
        <v>52.390322401861063</v>
      </c>
      <c r="J31" s="278">
        <v>97.101661915433638</v>
      </c>
      <c r="K31" s="276">
        <v>246.54383216220828</v>
      </c>
      <c r="L31" s="276">
        <v>147.52716491602186</v>
      </c>
      <c r="M31" s="276">
        <v>122.93372375223154</v>
      </c>
      <c r="N31" s="276">
        <v>156.08069623259408</v>
      </c>
      <c r="O31" s="279">
        <v>138.85562010908322</v>
      </c>
      <c r="P31" s="316">
        <f>SUM(D31:O31)</f>
        <v>1978.3392529447772</v>
      </c>
    </row>
    <row r="32" spans="2:33" ht="16.7" customHeight="1" x14ac:dyDescent="0.25">
      <c r="B32" s="1026"/>
      <c r="C32" s="21" t="s">
        <v>148</v>
      </c>
      <c r="D32" s="317">
        <f>D30/D31-1</f>
        <v>5.6112524236536343E-2</v>
      </c>
      <c r="E32" s="318">
        <f t="shared" ref="E32:P32" si="8">E30/E31-1</f>
        <v>-0.74865636163464488</v>
      </c>
      <c r="F32" s="318">
        <f t="shared" si="8"/>
        <v>-0.78279303154062407</v>
      </c>
      <c r="G32" s="318">
        <f t="shared" si="8"/>
        <v>-0.20314768986851617</v>
      </c>
      <c r="H32" s="318">
        <f t="shared" si="8"/>
        <v>-0.49164230569030554</v>
      </c>
      <c r="I32" s="319">
        <f t="shared" si="8"/>
        <v>1.0678650339121156</v>
      </c>
      <c r="J32" s="320">
        <f t="shared" si="8"/>
        <v>0.2599668323451001</v>
      </c>
      <c r="K32" s="318">
        <f t="shared" si="8"/>
        <v>-0.76019158491458183</v>
      </c>
      <c r="L32" s="318">
        <f t="shared" si="8"/>
        <v>5.9196668507731198E-2</v>
      </c>
      <c r="M32" s="318">
        <f t="shared" si="8"/>
        <v>2.7538214828550207</v>
      </c>
      <c r="N32" s="318">
        <f t="shared" si="8"/>
        <v>1.2455858253681171</v>
      </c>
      <c r="O32" s="321">
        <f t="shared" si="8"/>
        <v>-0.15873177290733043</v>
      </c>
      <c r="P32" s="322">
        <f t="shared" si="8"/>
        <v>-4.8146369156632396E-2</v>
      </c>
    </row>
    <row r="33" spans="2:18" ht="16.7" customHeight="1" x14ac:dyDescent="0.25">
      <c r="B33" s="1024" t="s">
        <v>295</v>
      </c>
      <c r="C33" s="647" t="s">
        <v>690</v>
      </c>
      <c r="D33" s="269">
        <v>28.332656077984105</v>
      </c>
      <c r="E33" s="270">
        <v>67.282402851561869</v>
      </c>
      <c r="F33" s="270">
        <v>27.042798975886001</v>
      </c>
      <c r="G33" s="270">
        <v>169.99028383683799</v>
      </c>
      <c r="H33" s="270">
        <v>160.42269764010655</v>
      </c>
      <c r="I33" s="271">
        <v>19.325884016967994</v>
      </c>
      <c r="J33" s="272">
        <v>117.84561984723032</v>
      </c>
      <c r="K33" s="270">
        <v>173.55491064448364</v>
      </c>
      <c r="L33" s="270">
        <v>240.78225483319909</v>
      </c>
      <c r="M33" s="270">
        <v>179.4746767407255</v>
      </c>
      <c r="N33" s="270">
        <v>174.49910017542118</v>
      </c>
      <c r="O33" s="273">
        <v>44.149075936828552</v>
      </c>
      <c r="P33" s="315">
        <f>SUM(D33:O33)</f>
        <v>1402.7023615772328</v>
      </c>
    </row>
    <row r="34" spans="2:18" ht="16.7" customHeight="1" x14ac:dyDescent="0.25">
      <c r="B34" s="1025"/>
      <c r="C34" s="19" t="s">
        <v>215</v>
      </c>
      <c r="D34" s="275">
        <v>4.9027467235846407</v>
      </c>
      <c r="E34" s="276">
        <v>34.071266192344787</v>
      </c>
      <c r="F34" s="276">
        <v>64.965274777511581</v>
      </c>
      <c r="G34" s="276">
        <v>29.880974210778028</v>
      </c>
      <c r="H34" s="276">
        <v>23.893049371950561</v>
      </c>
      <c r="I34" s="277">
        <v>16.435941438270927</v>
      </c>
      <c r="J34" s="278">
        <v>45.239897205860139</v>
      </c>
      <c r="K34" s="276">
        <v>53.716183535956532</v>
      </c>
      <c r="L34" s="276">
        <v>13.983413827038477</v>
      </c>
      <c r="M34" s="276">
        <v>158.34844130949028</v>
      </c>
      <c r="N34" s="276">
        <v>136.62383921460872</v>
      </c>
      <c r="O34" s="279">
        <v>126.31027249038593</v>
      </c>
      <c r="P34" s="316">
        <f>SUM(D34:O34)</f>
        <v>708.37130029778064</v>
      </c>
    </row>
    <row r="35" spans="2:18" ht="16.7" customHeight="1" x14ac:dyDescent="0.25">
      <c r="B35" s="1026"/>
      <c r="C35" s="21" t="s">
        <v>148</v>
      </c>
      <c r="D35" s="317">
        <f>D33/D34-1</f>
        <v>4.7789352939016805</v>
      </c>
      <c r="E35" s="318">
        <f t="shared" ref="E35:P35" si="9">E33/E34-1</f>
        <v>0.97475498772860525</v>
      </c>
      <c r="F35" s="318">
        <f t="shared" si="9"/>
        <v>-0.58373455559912213</v>
      </c>
      <c r="G35" s="318">
        <f t="shared" si="9"/>
        <v>4.6889137093636899</v>
      </c>
      <c r="H35" s="318">
        <f t="shared" si="9"/>
        <v>5.7141993950942096</v>
      </c>
      <c r="I35" s="319">
        <f t="shared" si="9"/>
        <v>0.17583066899763122</v>
      </c>
      <c r="J35" s="320">
        <f t="shared" si="9"/>
        <v>1.6049046776340865</v>
      </c>
      <c r="K35" s="318">
        <f t="shared" si="9"/>
        <v>2.2309613084911271</v>
      </c>
      <c r="L35" s="318">
        <f t="shared" si="9"/>
        <v>16.219132453022308</v>
      </c>
      <c r="M35" s="318">
        <f t="shared" si="9"/>
        <v>0.13341612494905597</v>
      </c>
      <c r="N35" s="318">
        <f t="shared" si="9"/>
        <v>0.27722292960394701</v>
      </c>
      <c r="O35" s="321">
        <f t="shared" si="9"/>
        <v>-0.65047121610644187</v>
      </c>
      <c r="P35" s="322">
        <f t="shared" si="9"/>
        <v>0.98017954847630562</v>
      </c>
      <c r="Q35" s="486"/>
    </row>
    <row r="36" spans="2:18" ht="16.7" customHeight="1" x14ac:dyDescent="0.25">
      <c r="B36" s="1024" t="s">
        <v>298</v>
      </c>
      <c r="C36" s="647" t="s">
        <v>690</v>
      </c>
      <c r="D36" s="269">
        <v>215.45366720995816</v>
      </c>
      <c r="E36" s="270">
        <v>265.83992310324726</v>
      </c>
      <c r="F36" s="270">
        <v>197.51718458370016</v>
      </c>
      <c r="G36" s="270">
        <v>169.94973373606248</v>
      </c>
      <c r="H36" s="270">
        <v>50.682381435280995</v>
      </c>
      <c r="I36" s="271">
        <v>43.789393303704394</v>
      </c>
      <c r="J36" s="272">
        <v>77.723933798070277</v>
      </c>
      <c r="K36" s="270">
        <v>104.65449638711388</v>
      </c>
      <c r="L36" s="270">
        <v>91.021919332141437</v>
      </c>
      <c r="M36" s="270">
        <v>102.36972579359701</v>
      </c>
      <c r="N36" s="270">
        <v>294.2605356836799</v>
      </c>
      <c r="O36" s="273">
        <v>125.06982655233119</v>
      </c>
      <c r="P36" s="315">
        <f>SUM(D36:O36)</f>
        <v>1738.3327209188867</v>
      </c>
    </row>
    <row r="37" spans="2:18" ht="16.7" customHeight="1" x14ac:dyDescent="0.25">
      <c r="B37" s="1025"/>
      <c r="C37" s="19" t="s">
        <v>215</v>
      </c>
      <c r="D37" s="275">
        <v>386</v>
      </c>
      <c r="E37" s="276">
        <v>348.49739943158932</v>
      </c>
      <c r="F37" s="276">
        <v>186.91487974084762</v>
      </c>
      <c r="G37" s="276">
        <v>378.08811030116664</v>
      </c>
      <c r="H37" s="276">
        <v>191.16054429493758</v>
      </c>
      <c r="I37" s="277">
        <v>202.07490776899331</v>
      </c>
      <c r="J37" s="278">
        <v>369.14109491193136</v>
      </c>
      <c r="K37" s="276">
        <v>318.92857299334457</v>
      </c>
      <c r="L37" s="276">
        <v>366.53011811267021</v>
      </c>
      <c r="M37" s="276">
        <v>491.10403045064561</v>
      </c>
      <c r="N37" s="276">
        <v>394.99879984618298</v>
      </c>
      <c r="O37" s="279">
        <v>644.65291171143645</v>
      </c>
      <c r="P37" s="316">
        <f>SUM(D37:O37)</f>
        <v>4278.0913695637455</v>
      </c>
    </row>
    <row r="38" spans="2:18" ht="16.7" customHeight="1" thickBot="1" x14ac:dyDescent="0.3">
      <c r="B38" s="1031"/>
      <c r="C38" s="23" t="s">
        <v>148</v>
      </c>
      <c r="D38" s="323">
        <f>D36/D37-1</f>
        <v>-0.44182987769440896</v>
      </c>
      <c r="E38" s="324">
        <f t="shared" ref="E38:P38" si="10">E36/E37-1</f>
        <v>-0.23718247672194714</v>
      </c>
      <c r="F38" s="324">
        <f t="shared" si="10"/>
        <v>5.6722636836362916E-2</v>
      </c>
      <c r="G38" s="324">
        <f t="shared" si="10"/>
        <v>-0.55050230592893068</v>
      </c>
      <c r="H38" s="324">
        <f t="shared" si="10"/>
        <v>-0.73487007152959238</v>
      </c>
      <c r="I38" s="325">
        <f t="shared" si="10"/>
        <v>-0.78330118376813385</v>
      </c>
      <c r="J38" s="326">
        <f t="shared" si="10"/>
        <v>-0.78944654261099423</v>
      </c>
      <c r="K38" s="324">
        <f t="shared" si="10"/>
        <v>-0.67185600397961887</v>
      </c>
      <c r="L38" s="324">
        <f t="shared" si="10"/>
        <v>-0.75166592093214679</v>
      </c>
      <c r="M38" s="324">
        <f t="shared" si="10"/>
        <v>-0.79155185165216269</v>
      </c>
      <c r="N38" s="324">
        <f t="shared" si="10"/>
        <v>-0.25503435504546268</v>
      </c>
      <c r="O38" s="327">
        <f t="shared" si="10"/>
        <v>-0.80598889064148715</v>
      </c>
      <c r="P38" s="328">
        <f t="shared" si="10"/>
        <v>-0.59366629397254989</v>
      </c>
    </row>
    <row r="39" spans="2:18" ht="16.7" customHeight="1" thickTop="1" x14ac:dyDescent="0.25">
      <c r="B39" s="1025" t="s">
        <v>486</v>
      </c>
      <c r="C39" s="706" t="s">
        <v>690</v>
      </c>
      <c r="D39" s="295">
        <v>71930</v>
      </c>
      <c r="E39" s="296">
        <v>79100</v>
      </c>
      <c r="F39" s="296">
        <v>93211</v>
      </c>
      <c r="G39" s="296">
        <v>88380</v>
      </c>
      <c r="H39" s="296">
        <v>76860</v>
      </c>
      <c r="I39" s="297">
        <v>74129.999999999985</v>
      </c>
      <c r="J39" s="298">
        <v>75930</v>
      </c>
      <c r="K39" s="296">
        <v>68330</v>
      </c>
      <c r="L39" s="296">
        <v>56910.000000000007</v>
      </c>
      <c r="M39" s="296">
        <v>92840</v>
      </c>
      <c r="N39" s="296">
        <v>83470</v>
      </c>
      <c r="O39" s="299">
        <v>73889.999999999985</v>
      </c>
      <c r="P39" s="648">
        <f>SUM(D39:O39)</f>
        <v>934981</v>
      </c>
    </row>
    <row r="40" spans="2:18" ht="16.7" customHeight="1" x14ac:dyDescent="0.25">
      <c r="B40" s="1025"/>
      <c r="C40" s="19" t="s">
        <v>215</v>
      </c>
      <c r="D40" s="275">
        <v>73870</v>
      </c>
      <c r="E40" s="276">
        <v>90269.999999999985</v>
      </c>
      <c r="F40" s="276">
        <v>94800.000000000015</v>
      </c>
      <c r="G40" s="276">
        <v>101320.00000000001</v>
      </c>
      <c r="H40" s="276">
        <v>76590.000000000015</v>
      </c>
      <c r="I40" s="277">
        <v>73440.000000000015</v>
      </c>
      <c r="J40" s="278">
        <v>79150.000000000029</v>
      </c>
      <c r="K40" s="276">
        <v>85999.999999999985</v>
      </c>
      <c r="L40" s="276">
        <v>67470.000000000015</v>
      </c>
      <c r="M40" s="276">
        <v>89789.999999999985</v>
      </c>
      <c r="N40" s="276">
        <v>90849.999999999985</v>
      </c>
      <c r="O40" s="279">
        <v>89470</v>
      </c>
      <c r="P40" s="329">
        <f>SUM(D40:O40)</f>
        <v>1013020</v>
      </c>
    </row>
    <row r="41" spans="2:18" ht="16.7" customHeight="1" thickBot="1" x14ac:dyDescent="0.3">
      <c r="B41" s="1030"/>
      <c r="C41" s="20" t="s">
        <v>148</v>
      </c>
      <c r="D41" s="646">
        <f>D39/D40-1</f>
        <v>-2.6262352781914133E-2</v>
      </c>
      <c r="E41" s="649">
        <f t="shared" ref="E41:P41" si="11">E39/E40-1</f>
        <v>-0.12373989143680053</v>
      </c>
      <c r="F41" s="649">
        <f t="shared" si="11"/>
        <v>-1.6761603375527567E-2</v>
      </c>
      <c r="G41" s="649">
        <f t="shared" si="11"/>
        <v>-0.12771417291748932</v>
      </c>
      <c r="H41" s="649">
        <f t="shared" si="11"/>
        <v>3.5252643948293638E-3</v>
      </c>
      <c r="I41" s="650">
        <f t="shared" si="11"/>
        <v>9.3954248366008297E-3</v>
      </c>
      <c r="J41" s="651">
        <f t="shared" si="11"/>
        <v>-4.0682248894504447E-2</v>
      </c>
      <c r="K41" s="649">
        <f t="shared" si="11"/>
        <v>-0.2054651162790696</v>
      </c>
      <c r="L41" s="649">
        <f t="shared" si="11"/>
        <v>-0.15651400622498901</v>
      </c>
      <c r="M41" s="649">
        <f t="shared" si="11"/>
        <v>3.3968147900657275E-2</v>
      </c>
      <c r="N41" s="649">
        <f t="shared" si="11"/>
        <v>-8.1232801320858417E-2</v>
      </c>
      <c r="O41" s="652">
        <f t="shared" si="11"/>
        <v>-0.17413658209455696</v>
      </c>
      <c r="P41" s="330">
        <f t="shared" si="11"/>
        <v>-7.7035991392075176E-2</v>
      </c>
    </row>
    <row r="42" spans="2:18" ht="12" customHeight="1" x14ac:dyDescent="0.15">
      <c r="B42" s="24" t="s">
        <v>37</v>
      </c>
      <c r="C42" s="83"/>
      <c r="D42" s="83"/>
      <c r="E42" s="83"/>
      <c r="F42" s="83"/>
      <c r="G42" s="83"/>
      <c r="H42" s="83"/>
      <c r="I42" s="83"/>
      <c r="J42" s="24" t="s">
        <v>487</v>
      </c>
      <c r="K42" s="83"/>
      <c r="L42" s="83"/>
      <c r="M42" s="83"/>
      <c r="N42" s="83"/>
      <c r="O42" s="83"/>
      <c r="P42" s="83"/>
      <c r="Q42" s="83"/>
      <c r="R42" s="83"/>
    </row>
    <row r="43" spans="2:18" ht="12" customHeight="1" x14ac:dyDescent="0.15">
      <c r="B43" s="4" t="s">
        <v>512</v>
      </c>
      <c r="C43" s="83"/>
      <c r="D43" s="83"/>
      <c r="E43" s="83"/>
      <c r="F43" s="83"/>
      <c r="G43" s="83"/>
      <c r="H43" s="83"/>
      <c r="I43" s="83"/>
      <c r="J43" s="24" t="s">
        <v>488</v>
      </c>
      <c r="K43" s="83"/>
      <c r="L43" s="83"/>
      <c r="M43" s="83"/>
      <c r="N43" s="83"/>
      <c r="O43" s="83"/>
      <c r="P43" s="83"/>
      <c r="Q43" s="83"/>
      <c r="R43" s="83"/>
    </row>
    <row r="44" spans="2:18" ht="12" customHeight="1" x14ac:dyDescent="0.25">
      <c r="B44" s="25" t="s">
        <v>147</v>
      </c>
      <c r="C44" s="83"/>
      <c r="D44" s="83"/>
      <c r="E44" s="83"/>
      <c r="F44" s="83"/>
      <c r="G44" s="83"/>
      <c r="H44" s="83"/>
      <c r="I44" s="83"/>
      <c r="J44" s="981" t="s">
        <v>833</v>
      </c>
      <c r="K44" s="83"/>
      <c r="L44" s="83"/>
      <c r="M44" s="83"/>
      <c r="N44" s="83"/>
      <c r="O44" s="83"/>
      <c r="P44" s="83"/>
      <c r="Q44" s="83"/>
      <c r="R44" s="83"/>
    </row>
    <row r="45" spans="2:18" ht="12" customHeight="1" x14ac:dyDescent="0.25"/>
    <row r="46" spans="2:18" ht="12" customHeight="1" x14ac:dyDescent="0.25">
      <c r="J46" s="981"/>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ignoredErrors>
    <ignoredError sqref="P8:P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EBA2-A9C9-4EB1-8A93-78C5367E0762}">
  <sheetPr codeName="Sheet25">
    <tabColor theme="7"/>
  </sheetPr>
  <dimension ref="A2:R52"/>
  <sheetViews>
    <sheetView showGridLines="0" topLeftCell="A4" workbookViewId="0">
      <selection activeCell="K19" sqref="K19"/>
    </sheetView>
  </sheetViews>
  <sheetFormatPr defaultColWidth="9" defaultRowHeight="14.25" x14ac:dyDescent="0.25"/>
  <cols>
    <col min="1" max="1" width="3.125" style="2" customWidth="1"/>
    <col min="2" max="9" width="9" style="1"/>
    <col min="10" max="10" width="3.125" style="1" customWidth="1"/>
    <col min="11" max="11" width="9" style="1"/>
    <col min="12" max="12" width="12.375" style="1" customWidth="1"/>
    <col min="13" max="13" width="10.875" style="1" customWidth="1"/>
    <col min="14" max="14" width="9" style="1" customWidth="1"/>
    <col min="15" max="15" width="9" style="1"/>
    <col min="16" max="16" width="12.375" style="1" customWidth="1"/>
    <col min="17" max="18" width="10.875" style="1" customWidth="1"/>
    <col min="19" max="16384" width="9" style="1"/>
  </cols>
  <sheetData>
    <row r="2" spans="2:18" x14ac:dyDescent="0.25">
      <c r="L2" s="1" t="s">
        <v>306</v>
      </c>
    </row>
    <row r="3" spans="2:18" x14ac:dyDescent="0.25">
      <c r="B3" s="1" t="s">
        <v>799</v>
      </c>
      <c r="L3" s="1" t="s">
        <v>490</v>
      </c>
    </row>
    <row r="5" spans="2:18" x14ac:dyDescent="0.25">
      <c r="B5" s="37"/>
      <c r="C5" s="38"/>
      <c r="D5" s="38"/>
      <c r="E5" s="38"/>
      <c r="F5" s="38"/>
      <c r="G5" s="38"/>
      <c r="H5" s="38"/>
      <c r="I5" s="39"/>
      <c r="L5" s="1" t="s">
        <v>491</v>
      </c>
    </row>
    <row r="6" spans="2:18" x14ac:dyDescent="0.25">
      <c r="B6" s="36"/>
      <c r="C6" s="32"/>
      <c r="D6" s="32"/>
      <c r="E6" s="32"/>
      <c r="F6" s="32"/>
      <c r="G6" s="32"/>
      <c r="H6" s="32"/>
      <c r="I6" s="40"/>
      <c r="L6" s="44" t="s">
        <v>435</v>
      </c>
      <c r="M6" s="89" t="s">
        <v>141</v>
      </c>
      <c r="O6" s="44" t="s">
        <v>360</v>
      </c>
      <c r="P6" s="45" t="s">
        <v>435</v>
      </c>
      <c r="Q6" s="90" t="s">
        <v>141</v>
      </c>
      <c r="R6" s="46" t="s">
        <v>492</v>
      </c>
    </row>
    <row r="7" spans="2:18" x14ac:dyDescent="0.25">
      <c r="B7" s="36"/>
      <c r="C7" s="32"/>
      <c r="D7" s="32"/>
      <c r="E7" s="32"/>
      <c r="F7" s="32"/>
      <c r="G7" s="32"/>
      <c r="H7" s="32"/>
      <c r="I7" s="40"/>
      <c r="L7" s="51" t="s">
        <v>73</v>
      </c>
      <c r="M7" s="47">
        <v>2625493.3096259758</v>
      </c>
      <c r="N7" s="88">
        <f>_xlfn.RANK.EQ(M7,M$7:M$17,0)</f>
        <v>1</v>
      </c>
      <c r="O7" s="52">
        <v>1</v>
      </c>
      <c r="P7" s="53" t="str">
        <f>INDEX(L$7:L$17,MATCH($O7,$N$7:$N$17,0))</f>
        <v>熊本市</v>
      </c>
      <c r="Q7" s="53">
        <f>INDEX(M$7:M$17,MATCH($O7,$N$7:$N$17,0))</f>
        <v>2625493.3096259758</v>
      </c>
      <c r="R7" s="54">
        <f>Q7/SUM(Q$7:Q$17)</f>
        <v>0.391952950242969</v>
      </c>
    </row>
    <row r="8" spans="2:18" x14ac:dyDescent="0.25">
      <c r="B8" s="36"/>
      <c r="C8" s="32"/>
      <c r="D8" s="32"/>
      <c r="E8" s="32"/>
      <c r="F8" s="32"/>
      <c r="G8" s="32"/>
      <c r="H8" s="32"/>
      <c r="I8" s="40"/>
      <c r="L8" s="55" t="s">
        <v>74</v>
      </c>
      <c r="M8" s="56">
        <v>1212738.2616165744</v>
      </c>
      <c r="N8" s="88">
        <f t="shared" ref="N8:N17" si="0">_xlfn.RANK.EQ(M8,M$7:M$17,0)</f>
        <v>2</v>
      </c>
      <c r="O8" s="57">
        <v>2</v>
      </c>
      <c r="P8" s="58" t="str">
        <f t="shared" ref="P8:P17" si="1">INDEX(L$7:L$17,MATCH($O8,$N$7:$N$17,0))</f>
        <v>阿蘇地域</v>
      </c>
      <c r="Q8" s="58">
        <f t="shared" ref="Q8:Q17" si="2">INDEX(M$7:M$17,MATCH($O8,$N$7:$N$17,0))</f>
        <v>1212738.2616165744</v>
      </c>
      <c r="R8" s="59">
        <f t="shared" ref="R8:R17" si="3">Q8/SUM(Q$7:Q$17)</f>
        <v>0.18104648668133977</v>
      </c>
    </row>
    <row r="9" spans="2:18" x14ac:dyDescent="0.25">
      <c r="B9" s="36"/>
      <c r="C9" s="32"/>
      <c r="D9" s="32"/>
      <c r="E9" s="32"/>
      <c r="F9" s="32"/>
      <c r="G9" s="32"/>
      <c r="H9" s="32"/>
      <c r="I9" s="40"/>
      <c r="L9" s="55" t="s">
        <v>75</v>
      </c>
      <c r="M9" s="56">
        <v>579592.45351842081</v>
      </c>
      <c r="N9" s="88">
        <f t="shared" si="0"/>
        <v>4</v>
      </c>
      <c r="O9" s="57">
        <v>3</v>
      </c>
      <c r="P9" s="58" t="str">
        <f t="shared" si="1"/>
        <v>菊池地域</v>
      </c>
      <c r="Q9" s="58">
        <f t="shared" si="2"/>
        <v>637480.47928587615</v>
      </c>
      <c r="R9" s="59">
        <f t="shared" si="3"/>
        <v>9.5167774247345585E-2</v>
      </c>
    </row>
    <row r="10" spans="2:18" x14ac:dyDescent="0.25">
      <c r="B10" s="36"/>
      <c r="C10" s="32"/>
      <c r="D10" s="32"/>
      <c r="E10" s="32"/>
      <c r="F10" s="32"/>
      <c r="G10" s="32"/>
      <c r="H10" s="32"/>
      <c r="I10" s="40"/>
      <c r="L10" s="55" t="s">
        <v>76</v>
      </c>
      <c r="M10" s="56">
        <v>232535.26556260348</v>
      </c>
      <c r="N10" s="88">
        <f t="shared" si="0"/>
        <v>8</v>
      </c>
      <c r="O10" s="57">
        <v>4</v>
      </c>
      <c r="P10" s="58" t="str">
        <f t="shared" si="1"/>
        <v>天草地域</v>
      </c>
      <c r="Q10" s="58">
        <f t="shared" si="2"/>
        <v>579592.45351842081</v>
      </c>
      <c r="R10" s="59">
        <f t="shared" si="3"/>
        <v>8.652582402789237E-2</v>
      </c>
    </row>
    <row r="11" spans="2:18" x14ac:dyDescent="0.25">
      <c r="B11" s="36"/>
      <c r="C11" s="32"/>
      <c r="D11" s="32"/>
      <c r="E11" s="32"/>
      <c r="F11" s="32"/>
      <c r="G11" s="32"/>
      <c r="H11" s="32"/>
      <c r="I11" s="40"/>
      <c r="L11" s="55" t="s">
        <v>77</v>
      </c>
      <c r="M11" s="56">
        <v>394840.70005585451</v>
      </c>
      <c r="N11" s="88">
        <f t="shared" si="0"/>
        <v>5</v>
      </c>
      <c r="O11" s="57">
        <v>5</v>
      </c>
      <c r="P11" s="58" t="str">
        <f t="shared" si="1"/>
        <v>荒尾・玉名地域</v>
      </c>
      <c r="Q11" s="58">
        <f t="shared" si="2"/>
        <v>394840.70005585451</v>
      </c>
      <c r="R11" s="59">
        <f t="shared" si="3"/>
        <v>5.8944723528904425E-2</v>
      </c>
    </row>
    <row r="12" spans="2:18" x14ac:dyDescent="0.25">
      <c r="B12" s="36"/>
      <c r="C12" s="32"/>
      <c r="D12" s="32"/>
      <c r="E12" s="32"/>
      <c r="F12" s="32"/>
      <c r="G12" s="32"/>
      <c r="H12" s="32"/>
      <c r="I12" s="40"/>
      <c r="L12" s="55" t="s">
        <v>78</v>
      </c>
      <c r="M12" s="56">
        <v>637480.47928587615</v>
      </c>
      <c r="N12" s="88">
        <f t="shared" si="0"/>
        <v>3</v>
      </c>
      <c r="O12" s="57">
        <v>6</v>
      </c>
      <c r="P12" s="58" t="str">
        <f t="shared" si="1"/>
        <v>八代地域</v>
      </c>
      <c r="Q12" s="58">
        <f t="shared" si="2"/>
        <v>385231.79557759501</v>
      </c>
      <c r="R12" s="59">
        <f t="shared" si="3"/>
        <v>5.7510235600465094E-2</v>
      </c>
    </row>
    <row r="13" spans="2:18" x14ac:dyDescent="0.25">
      <c r="B13" s="36"/>
      <c r="C13" s="32"/>
      <c r="D13" s="32"/>
      <c r="E13" s="32"/>
      <c r="F13" s="32"/>
      <c r="G13" s="32"/>
      <c r="H13" s="32"/>
      <c r="I13" s="40"/>
      <c r="L13" s="55" t="s">
        <v>79</v>
      </c>
      <c r="M13" s="56">
        <v>385231.79557759501</v>
      </c>
      <c r="N13" s="88">
        <f t="shared" si="0"/>
        <v>6</v>
      </c>
      <c r="O13" s="57">
        <v>7</v>
      </c>
      <c r="P13" s="58" t="str">
        <f t="shared" si="1"/>
        <v>人吉・球磨地域</v>
      </c>
      <c r="Q13" s="58">
        <f t="shared" si="2"/>
        <v>281754.55413763464</v>
      </c>
      <c r="R13" s="59">
        <f t="shared" si="3"/>
        <v>4.2062391983154812E-2</v>
      </c>
    </row>
    <row r="14" spans="2:18" x14ac:dyDescent="0.25">
      <c r="B14" s="36"/>
      <c r="C14" s="32"/>
      <c r="D14" s="32"/>
      <c r="E14" s="32"/>
      <c r="F14" s="32"/>
      <c r="G14" s="32"/>
      <c r="H14" s="32"/>
      <c r="I14" s="40"/>
      <c r="L14" s="55" t="s">
        <v>80</v>
      </c>
      <c r="M14" s="56">
        <v>281754.55413763464</v>
      </c>
      <c r="N14" s="88">
        <f t="shared" si="0"/>
        <v>7</v>
      </c>
      <c r="O14" s="57">
        <v>8</v>
      </c>
      <c r="P14" s="58" t="str">
        <f t="shared" si="1"/>
        <v>山鹿市</v>
      </c>
      <c r="Q14" s="58">
        <f t="shared" si="2"/>
        <v>232535.26556260348</v>
      </c>
      <c r="R14" s="59">
        <f t="shared" si="3"/>
        <v>3.4714574605325808E-2</v>
      </c>
    </row>
    <row r="15" spans="2:18" x14ac:dyDescent="0.25">
      <c r="B15" s="36"/>
      <c r="C15" s="32"/>
      <c r="D15" s="32"/>
      <c r="E15" s="32"/>
      <c r="F15" s="32"/>
      <c r="G15" s="32"/>
      <c r="H15" s="32"/>
      <c r="I15" s="40"/>
      <c r="L15" s="55" t="s">
        <v>81</v>
      </c>
      <c r="M15" s="56">
        <v>167538.10546442858</v>
      </c>
      <c r="N15" s="88">
        <f t="shared" si="0"/>
        <v>9</v>
      </c>
      <c r="O15" s="57">
        <v>9</v>
      </c>
      <c r="P15" s="58" t="str">
        <f t="shared" si="1"/>
        <v>水俣・芦北地域</v>
      </c>
      <c r="Q15" s="58">
        <f t="shared" si="2"/>
        <v>167538.10546442858</v>
      </c>
      <c r="R15" s="59">
        <f t="shared" si="3"/>
        <v>2.5011320529419026E-2</v>
      </c>
    </row>
    <row r="16" spans="2:18" x14ac:dyDescent="0.25">
      <c r="B16" s="36"/>
      <c r="C16" s="32"/>
      <c r="D16" s="32"/>
      <c r="E16" s="32"/>
      <c r="F16" s="32"/>
      <c r="G16" s="32"/>
      <c r="H16" s="32"/>
      <c r="I16" s="40"/>
      <c r="L16" s="55" t="s">
        <v>295</v>
      </c>
      <c r="M16" s="56">
        <v>98933.280951274035</v>
      </c>
      <c r="N16" s="88">
        <f t="shared" si="0"/>
        <v>10</v>
      </c>
      <c r="O16" s="57">
        <v>10</v>
      </c>
      <c r="P16" s="58" t="str">
        <f t="shared" si="1"/>
        <v>宇城地域</v>
      </c>
      <c r="Q16" s="58">
        <f t="shared" si="2"/>
        <v>98933.280951274035</v>
      </c>
      <c r="R16" s="59">
        <f t="shared" si="3"/>
        <v>1.4769487777362698E-2</v>
      </c>
    </row>
    <row r="17" spans="2:18" x14ac:dyDescent="0.25">
      <c r="B17" s="36"/>
      <c r="C17" s="32"/>
      <c r="D17" s="32"/>
      <c r="E17" s="32"/>
      <c r="F17" s="32"/>
      <c r="G17" s="32"/>
      <c r="H17" s="32"/>
      <c r="I17" s="40"/>
      <c r="L17" s="60" t="s">
        <v>298</v>
      </c>
      <c r="M17" s="48">
        <v>82352.794203762591</v>
      </c>
      <c r="N17" s="88">
        <f t="shared" si="0"/>
        <v>11</v>
      </c>
      <c r="O17" s="61">
        <v>11</v>
      </c>
      <c r="P17" s="62" t="str">
        <f t="shared" si="1"/>
        <v>上益城地域</v>
      </c>
      <c r="Q17" s="62">
        <f t="shared" si="2"/>
        <v>82352.794203762591</v>
      </c>
      <c r="R17" s="63">
        <f t="shared" si="3"/>
        <v>1.229423077582139E-2</v>
      </c>
    </row>
    <row r="18" spans="2:18" x14ac:dyDescent="0.25">
      <c r="B18" s="36"/>
      <c r="C18" s="32"/>
      <c r="D18" s="32"/>
      <c r="E18" s="32"/>
      <c r="F18" s="32"/>
      <c r="G18" s="32"/>
      <c r="H18" s="32"/>
      <c r="I18" s="40"/>
    </row>
    <row r="19" spans="2:18" x14ac:dyDescent="0.25">
      <c r="B19" s="36"/>
      <c r="C19" s="32"/>
      <c r="D19" s="32"/>
      <c r="E19" s="32"/>
      <c r="F19" s="32"/>
      <c r="G19" s="32"/>
      <c r="H19" s="32"/>
      <c r="I19" s="40"/>
    </row>
    <row r="20" spans="2:18" x14ac:dyDescent="0.25">
      <c r="B20" s="36"/>
      <c r="C20" s="32"/>
      <c r="D20" s="32"/>
      <c r="E20" s="32"/>
      <c r="F20" s="32"/>
      <c r="G20" s="32"/>
      <c r="H20" s="32"/>
      <c r="I20" s="40"/>
      <c r="L20" s="9"/>
    </row>
    <row r="21" spans="2:18" x14ac:dyDescent="0.25">
      <c r="B21" s="36"/>
      <c r="C21" s="32"/>
      <c r="D21" s="32"/>
      <c r="E21" s="32"/>
      <c r="F21" s="32"/>
      <c r="G21" s="32"/>
      <c r="H21" s="32"/>
      <c r="I21" s="40"/>
      <c r="L21" s="9"/>
    </row>
    <row r="22" spans="2:18" x14ac:dyDescent="0.25">
      <c r="B22" s="36"/>
      <c r="C22" s="32"/>
      <c r="D22" s="32"/>
      <c r="E22" s="32"/>
      <c r="F22" s="32"/>
      <c r="G22" s="32"/>
      <c r="H22" s="32"/>
      <c r="I22" s="40"/>
      <c r="L22" s="9"/>
    </row>
    <row r="23" spans="2:18" x14ac:dyDescent="0.25">
      <c r="B23" s="36"/>
      <c r="C23" s="32"/>
      <c r="D23" s="32"/>
      <c r="E23" s="32"/>
      <c r="F23" s="32"/>
      <c r="G23" s="32"/>
      <c r="H23" s="32"/>
      <c r="I23" s="40"/>
      <c r="L23" s="9"/>
    </row>
    <row r="24" spans="2:18" x14ac:dyDescent="0.25">
      <c r="B24" s="36"/>
      <c r="C24" s="32"/>
      <c r="D24" s="32"/>
      <c r="E24" s="32"/>
      <c r="F24" s="32"/>
      <c r="G24" s="32"/>
      <c r="H24" s="32"/>
      <c r="I24" s="40"/>
      <c r="L24" s="9"/>
    </row>
    <row r="25" spans="2:18" x14ac:dyDescent="0.25">
      <c r="B25" s="36"/>
      <c r="C25" s="32"/>
      <c r="D25" s="32"/>
      <c r="E25" s="32"/>
      <c r="F25" s="32"/>
      <c r="G25" s="32"/>
      <c r="H25" s="32"/>
      <c r="I25" s="40"/>
      <c r="L25" s="9"/>
    </row>
    <row r="26" spans="2:18" x14ac:dyDescent="0.25">
      <c r="B26" s="41"/>
      <c r="C26" s="42"/>
      <c r="D26" s="42"/>
      <c r="E26" s="42"/>
      <c r="F26" s="42"/>
      <c r="G26" s="42"/>
      <c r="H26" s="42"/>
      <c r="I26" s="43"/>
    </row>
    <row r="27" spans="2:18" x14ac:dyDescent="0.25">
      <c r="L27" s="1" t="s">
        <v>306</v>
      </c>
    </row>
    <row r="28" spans="2:18" x14ac:dyDescent="0.25">
      <c r="B28" s="1" t="s">
        <v>800</v>
      </c>
      <c r="L28" s="1" t="s">
        <v>490</v>
      </c>
    </row>
    <row r="30" spans="2:18" x14ac:dyDescent="0.25">
      <c r="B30" s="37"/>
      <c r="C30" s="38"/>
      <c r="D30" s="38"/>
      <c r="E30" s="38"/>
      <c r="F30" s="38"/>
      <c r="G30" s="38"/>
      <c r="H30" s="38"/>
      <c r="I30" s="39"/>
      <c r="L30" s="1" t="s">
        <v>491</v>
      </c>
    </row>
    <row r="31" spans="2:18" x14ac:dyDescent="0.25">
      <c r="B31" s="36"/>
      <c r="C31" s="32"/>
      <c r="D31" s="32"/>
      <c r="E31" s="32"/>
      <c r="F31" s="32"/>
      <c r="G31" s="32"/>
      <c r="H31" s="32"/>
      <c r="I31" s="40"/>
      <c r="L31" s="44" t="s">
        <v>435</v>
      </c>
      <c r="M31" s="89" t="s">
        <v>141</v>
      </c>
      <c r="O31" s="44" t="s">
        <v>360</v>
      </c>
      <c r="P31" s="45" t="s">
        <v>435</v>
      </c>
      <c r="Q31" s="90" t="s">
        <v>141</v>
      </c>
      <c r="R31" s="46" t="s">
        <v>492</v>
      </c>
    </row>
    <row r="32" spans="2:18" x14ac:dyDescent="0.25">
      <c r="B32" s="36"/>
      <c r="C32" s="32"/>
      <c r="D32" s="32"/>
      <c r="E32" s="32"/>
      <c r="F32" s="32"/>
      <c r="G32" s="32"/>
      <c r="H32" s="32"/>
      <c r="I32" s="40"/>
      <c r="L32" s="51" t="s">
        <v>73</v>
      </c>
      <c r="M32" s="47">
        <v>363551.64314843522</v>
      </c>
      <c r="N32" s="88">
        <f>_xlfn.RANK.EQ(M32,M$32:M$42,0)</f>
        <v>2</v>
      </c>
      <c r="O32" s="52">
        <v>1</v>
      </c>
      <c r="P32" s="53" t="str">
        <f>INDEX(L$32:L$42,MATCH($O32,$N$32:$N$42,0))</f>
        <v>阿蘇地域</v>
      </c>
      <c r="Q32" s="53">
        <f>INDEX(M$32:M$42,MATCH($O32,$N$32:$N$42,0))</f>
        <v>416420.03819447366</v>
      </c>
      <c r="R32" s="54">
        <f>Q32/SUM(Q$32:Q$42)</f>
        <v>0.44537807527048523</v>
      </c>
    </row>
    <row r="33" spans="2:18" x14ac:dyDescent="0.25">
      <c r="B33" s="36"/>
      <c r="C33" s="32"/>
      <c r="D33" s="32"/>
      <c r="E33" s="32"/>
      <c r="F33" s="32"/>
      <c r="G33" s="32"/>
      <c r="H33" s="32"/>
      <c r="I33" s="40"/>
      <c r="L33" s="55" t="s">
        <v>74</v>
      </c>
      <c r="M33" s="56">
        <v>416420.03819447366</v>
      </c>
      <c r="N33" s="88">
        <f t="shared" ref="N33:N42" si="4">_xlfn.RANK.EQ(M33,M$32:M$42,0)</f>
        <v>1</v>
      </c>
      <c r="O33" s="57">
        <v>2</v>
      </c>
      <c r="P33" s="58" t="str">
        <f t="shared" ref="P33:P42" si="5">INDEX(L$32:L$42,MATCH($O33,$N$32:$N$42,0))</f>
        <v>熊本市</v>
      </c>
      <c r="Q33" s="58">
        <f t="shared" ref="Q33:Q42" si="6">INDEX(M$32:M$42,MATCH($O33,$N$32:$N$42,0))</f>
        <v>363551.64314843522</v>
      </c>
      <c r="R33" s="59">
        <f t="shared" ref="R33:R42" si="7">Q33/SUM(Q$32:Q$42)</f>
        <v>0.38883318821284618</v>
      </c>
    </row>
    <row r="34" spans="2:18" x14ac:dyDescent="0.25">
      <c r="B34" s="36"/>
      <c r="C34" s="32"/>
      <c r="D34" s="32"/>
      <c r="E34" s="32"/>
      <c r="F34" s="32"/>
      <c r="G34" s="32"/>
      <c r="H34" s="32"/>
      <c r="I34" s="40"/>
      <c r="L34" s="55" t="s">
        <v>75</v>
      </c>
      <c r="M34" s="56">
        <v>9888.063561465211</v>
      </c>
      <c r="N34" s="88">
        <f t="shared" si="4"/>
        <v>7</v>
      </c>
      <c r="O34" s="57">
        <v>3</v>
      </c>
      <c r="P34" s="58" t="str">
        <f t="shared" si="5"/>
        <v>荒尾・玉名地域</v>
      </c>
      <c r="Q34" s="58">
        <f t="shared" si="6"/>
        <v>65097.49725075555</v>
      </c>
      <c r="R34" s="59">
        <f t="shared" si="7"/>
        <v>6.9624406539550571E-2</v>
      </c>
    </row>
    <row r="35" spans="2:18" x14ac:dyDescent="0.25">
      <c r="B35" s="36"/>
      <c r="C35" s="32"/>
      <c r="D35" s="32"/>
      <c r="E35" s="32"/>
      <c r="F35" s="32"/>
      <c r="G35" s="32"/>
      <c r="H35" s="32"/>
      <c r="I35" s="40"/>
      <c r="L35" s="55" t="s">
        <v>76</v>
      </c>
      <c r="M35" s="56">
        <v>11888.136032400736</v>
      </c>
      <c r="N35" s="88">
        <f t="shared" si="4"/>
        <v>6</v>
      </c>
      <c r="O35" s="57">
        <v>4</v>
      </c>
      <c r="P35" s="58" t="str">
        <f t="shared" si="5"/>
        <v>菊池地域</v>
      </c>
      <c r="Q35" s="58">
        <f t="shared" si="6"/>
        <v>35410.461845794533</v>
      </c>
      <c r="R35" s="59">
        <f t="shared" si="7"/>
        <v>3.7872921316897908E-2</v>
      </c>
    </row>
    <row r="36" spans="2:18" x14ac:dyDescent="0.25">
      <c r="B36" s="36"/>
      <c r="C36" s="32"/>
      <c r="D36" s="32"/>
      <c r="E36" s="32"/>
      <c r="F36" s="32"/>
      <c r="G36" s="32"/>
      <c r="H36" s="32"/>
      <c r="I36" s="40"/>
      <c r="L36" s="55" t="s">
        <v>77</v>
      </c>
      <c r="M36" s="56">
        <v>65097.49725075555</v>
      </c>
      <c r="N36" s="88">
        <f t="shared" si="4"/>
        <v>3</v>
      </c>
      <c r="O36" s="57">
        <v>5</v>
      </c>
      <c r="P36" s="58" t="str">
        <f t="shared" si="5"/>
        <v>人吉・球磨地域</v>
      </c>
      <c r="Q36" s="58">
        <f t="shared" si="6"/>
        <v>18415.562313421666</v>
      </c>
      <c r="R36" s="59">
        <f t="shared" si="7"/>
        <v>1.9696188813913502E-2</v>
      </c>
    </row>
    <row r="37" spans="2:18" x14ac:dyDescent="0.25">
      <c r="B37" s="36"/>
      <c r="C37" s="32"/>
      <c r="D37" s="32"/>
      <c r="E37" s="32"/>
      <c r="F37" s="32"/>
      <c r="G37" s="32"/>
      <c r="H37" s="32"/>
      <c r="I37" s="40"/>
      <c r="L37" s="55" t="s">
        <v>78</v>
      </c>
      <c r="M37" s="56">
        <v>35410.461845794533</v>
      </c>
      <c r="N37" s="88">
        <f t="shared" si="4"/>
        <v>4</v>
      </c>
      <c r="O37" s="57">
        <v>6</v>
      </c>
      <c r="P37" s="58" t="str">
        <f t="shared" si="5"/>
        <v>山鹿市</v>
      </c>
      <c r="Q37" s="58">
        <f t="shared" si="6"/>
        <v>11888.136032400736</v>
      </c>
      <c r="R37" s="59">
        <f t="shared" si="7"/>
        <v>1.2714842368348377E-2</v>
      </c>
    </row>
    <row r="38" spans="2:18" x14ac:dyDescent="0.25">
      <c r="B38" s="36"/>
      <c r="C38" s="32"/>
      <c r="D38" s="32"/>
      <c r="E38" s="32"/>
      <c r="F38" s="32"/>
      <c r="G38" s="32"/>
      <c r="H38" s="32"/>
      <c r="I38" s="40"/>
      <c r="L38" s="55" t="s">
        <v>79</v>
      </c>
      <c r="M38" s="56">
        <v>9285.2330701724422</v>
      </c>
      <c r="N38" s="88">
        <f t="shared" si="4"/>
        <v>8</v>
      </c>
      <c r="O38" s="57">
        <v>7</v>
      </c>
      <c r="P38" s="58" t="str">
        <f t="shared" si="5"/>
        <v>天草地域</v>
      </c>
      <c r="Q38" s="58">
        <f t="shared" si="6"/>
        <v>9888.063561465211</v>
      </c>
      <c r="R38" s="59">
        <f t="shared" si="7"/>
        <v>1.0575683956642122E-2</v>
      </c>
    </row>
    <row r="39" spans="2:18" x14ac:dyDescent="0.25">
      <c r="B39" s="36"/>
      <c r="C39" s="32"/>
      <c r="D39" s="32"/>
      <c r="E39" s="32"/>
      <c r="F39" s="32"/>
      <c r="G39" s="32"/>
      <c r="H39" s="32"/>
      <c r="I39" s="40"/>
      <c r="L39" s="55" t="s">
        <v>80</v>
      </c>
      <c r="M39" s="56">
        <v>18415.562313421666</v>
      </c>
      <c r="N39" s="88">
        <f t="shared" si="4"/>
        <v>5</v>
      </c>
      <c r="O39" s="57">
        <v>8</v>
      </c>
      <c r="P39" s="58" t="str">
        <f t="shared" si="5"/>
        <v>八代地域</v>
      </c>
      <c r="Q39" s="58">
        <f t="shared" si="6"/>
        <v>9285.2330701724422</v>
      </c>
      <c r="R39" s="59">
        <f t="shared" si="7"/>
        <v>9.9309323613767982E-3</v>
      </c>
    </row>
    <row r="40" spans="2:18" x14ac:dyDescent="0.25">
      <c r="B40" s="36"/>
      <c r="C40" s="32"/>
      <c r="D40" s="32"/>
      <c r="E40" s="32"/>
      <c r="F40" s="32"/>
      <c r="G40" s="32"/>
      <c r="H40" s="32"/>
      <c r="I40" s="40"/>
      <c r="L40" s="55" t="s">
        <v>81</v>
      </c>
      <c r="M40" s="56">
        <v>1883.8432300355835</v>
      </c>
      <c r="N40" s="88">
        <f t="shared" si="4"/>
        <v>9</v>
      </c>
      <c r="O40" s="57">
        <v>9</v>
      </c>
      <c r="P40" s="58" t="str">
        <f t="shared" si="5"/>
        <v>水俣・芦北地域</v>
      </c>
      <c r="Q40" s="58">
        <f t="shared" si="6"/>
        <v>1883.8432300355835</v>
      </c>
      <c r="R40" s="59">
        <f t="shared" si="7"/>
        <v>2.0148465370265095E-3</v>
      </c>
    </row>
    <row r="41" spans="2:18" x14ac:dyDescent="0.25">
      <c r="B41" s="36"/>
      <c r="C41" s="32"/>
      <c r="D41" s="32"/>
      <c r="E41" s="32"/>
      <c r="F41" s="32"/>
      <c r="G41" s="32"/>
      <c r="H41" s="32"/>
      <c r="I41" s="40"/>
      <c r="L41" s="55" t="s">
        <v>295</v>
      </c>
      <c r="M41" s="56">
        <v>1401.6315221948562</v>
      </c>
      <c r="N41" s="88">
        <f t="shared" si="4"/>
        <v>11</v>
      </c>
      <c r="O41" s="57">
        <v>10</v>
      </c>
      <c r="P41" s="58" t="str">
        <f t="shared" si="5"/>
        <v>上益城地域</v>
      </c>
      <c r="Q41" s="58">
        <f t="shared" si="6"/>
        <v>1738.889830850638</v>
      </c>
      <c r="R41" s="59">
        <f t="shared" si="7"/>
        <v>1.8598130131528207E-3</v>
      </c>
    </row>
    <row r="42" spans="2:18" x14ac:dyDescent="0.25">
      <c r="B42" s="36"/>
      <c r="C42" s="32"/>
      <c r="D42" s="32"/>
      <c r="E42" s="32"/>
      <c r="F42" s="32"/>
      <c r="G42" s="32"/>
      <c r="H42" s="32"/>
      <c r="I42" s="40"/>
      <c r="L42" s="60" t="s">
        <v>298</v>
      </c>
      <c r="M42" s="48">
        <v>1738.889830850638</v>
      </c>
      <c r="N42" s="88">
        <f t="shared" si="4"/>
        <v>10</v>
      </c>
      <c r="O42" s="61">
        <v>11</v>
      </c>
      <c r="P42" s="62" t="str">
        <f t="shared" si="5"/>
        <v>宇城地域</v>
      </c>
      <c r="Q42" s="62">
        <f t="shared" si="6"/>
        <v>1401.6315221948562</v>
      </c>
      <c r="R42" s="63">
        <f t="shared" si="7"/>
        <v>1.4991016097598302E-3</v>
      </c>
    </row>
    <row r="43" spans="2:18" x14ac:dyDescent="0.25">
      <c r="B43" s="36"/>
      <c r="C43" s="32"/>
      <c r="D43" s="32"/>
      <c r="E43" s="32"/>
      <c r="F43" s="32"/>
      <c r="G43" s="32"/>
      <c r="H43" s="32"/>
      <c r="I43" s="40"/>
    </row>
    <row r="44" spans="2:18" x14ac:dyDescent="0.25">
      <c r="B44" s="36"/>
      <c r="C44" s="32"/>
      <c r="D44" s="32"/>
      <c r="E44" s="32"/>
      <c r="F44" s="32"/>
      <c r="G44" s="32"/>
      <c r="H44" s="32"/>
      <c r="I44" s="40"/>
    </row>
    <row r="45" spans="2:18" x14ac:dyDescent="0.25">
      <c r="B45" s="36"/>
      <c r="C45" s="32"/>
      <c r="D45" s="32"/>
      <c r="E45" s="32"/>
      <c r="F45" s="32"/>
      <c r="G45" s="32"/>
      <c r="H45" s="32"/>
      <c r="I45" s="40"/>
      <c r="L45" s="9"/>
    </row>
    <row r="46" spans="2:18" x14ac:dyDescent="0.25">
      <c r="B46" s="36"/>
      <c r="C46" s="32"/>
      <c r="D46" s="32"/>
      <c r="E46" s="32"/>
      <c r="F46" s="32"/>
      <c r="G46" s="32"/>
      <c r="H46" s="32"/>
      <c r="I46" s="40"/>
      <c r="L46" s="9"/>
    </row>
    <row r="47" spans="2:18" x14ac:dyDescent="0.25">
      <c r="B47" s="36"/>
      <c r="C47" s="32"/>
      <c r="D47" s="32"/>
      <c r="E47" s="32"/>
      <c r="F47" s="32"/>
      <c r="G47" s="32"/>
      <c r="H47" s="32"/>
      <c r="I47" s="40"/>
      <c r="L47" s="9"/>
    </row>
    <row r="48" spans="2:18" x14ac:dyDescent="0.25">
      <c r="B48" s="36"/>
      <c r="C48" s="32"/>
      <c r="D48" s="32"/>
      <c r="E48" s="32"/>
      <c r="F48" s="32"/>
      <c r="G48" s="32"/>
      <c r="H48" s="32"/>
      <c r="I48" s="40"/>
      <c r="L48" s="9"/>
    </row>
    <row r="49" spans="2:12" x14ac:dyDescent="0.25">
      <c r="B49" s="36"/>
      <c r="C49" s="32"/>
      <c r="D49" s="32"/>
      <c r="E49" s="32"/>
      <c r="F49" s="32"/>
      <c r="G49" s="32"/>
      <c r="H49" s="32"/>
      <c r="I49" s="40"/>
      <c r="L49" s="9"/>
    </row>
    <row r="50" spans="2:12" x14ac:dyDescent="0.25">
      <c r="B50" s="36"/>
      <c r="C50" s="32"/>
      <c r="D50" s="32"/>
      <c r="E50" s="32"/>
      <c r="F50" s="32"/>
      <c r="G50" s="32"/>
      <c r="H50" s="32"/>
      <c r="I50" s="40"/>
      <c r="L50" s="9"/>
    </row>
    <row r="51" spans="2:12" x14ac:dyDescent="0.25">
      <c r="B51" s="41"/>
      <c r="C51" s="42"/>
      <c r="D51" s="42"/>
      <c r="E51" s="42"/>
      <c r="F51" s="42"/>
      <c r="G51" s="42"/>
      <c r="H51" s="42"/>
      <c r="I51" s="43"/>
    </row>
    <row r="52" spans="2:12" x14ac:dyDescent="0.25">
      <c r="B52" s="9"/>
      <c r="C52" s="9"/>
      <c r="D52" s="9"/>
      <c r="E52" s="9"/>
      <c r="F52" s="9"/>
      <c r="G52" s="9"/>
      <c r="H52" s="9"/>
      <c r="I52" s="9"/>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97CC-F9CD-4E82-883B-DDAD4942DB85}">
  <sheetPr codeName="Sheet15"/>
  <dimension ref="A1"/>
  <sheetViews>
    <sheetView workbookViewId="0"/>
  </sheetViews>
  <sheetFormatPr defaultRowHeight="14.25" x14ac:dyDescent="0.25"/>
  <sheetData/>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96873-E234-4325-8758-6B430C4A5A05}">
  <dimension ref="A1"/>
  <sheetViews>
    <sheetView zoomScaleNormal="100" workbookViewId="0">
      <selection activeCell="N23" sqref="N23"/>
    </sheetView>
  </sheetViews>
  <sheetFormatPr defaultRowHeight="14.25" x14ac:dyDescent="0.25"/>
  <sheetData/>
  <phoneticPr fontId="4"/>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801D-38C5-4329-9734-A36AB2D8C0C1}">
  <sheetPr codeName="Sheet10">
    <tabColor theme="7"/>
  </sheetPr>
  <dimension ref="A1:AH47"/>
  <sheetViews>
    <sheetView showGridLines="0" view="pageBreakPreview" topLeftCell="A13" zoomScaleNormal="85" zoomScaleSheetLayoutView="100" workbookViewId="0">
      <selection activeCell="O13" sqref="O13"/>
    </sheetView>
  </sheetViews>
  <sheetFormatPr defaultColWidth="9" defaultRowHeight="14.25" x14ac:dyDescent="0.25"/>
  <cols>
    <col min="1" max="1" width="3.125" style="820" customWidth="1"/>
    <col min="2" max="3" width="10.625" style="821" customWidth="1"/>
    <col min="4" max="7" width="9" style="821"/>
    <col min="8" max="8" width="11.5" style="821" customWidth="1"/>
    <col min="9" max="9" width="4" style="821" customWidth="1"/>
    <col min="10" max="11" width="10.625" style="821" customWidth="1"/>
    <col min="12" max="15" width="9" style="821"/>
    <col min="16" max="16" width="11.5" style="821" customWidth="1"/>
    <col min="17" max="17" width="9" style="821" customWidth="1"/>
    <col min="18" max="18" width="3.125" style="821" customWidth="1"/>
    <col min="19" max="19" width="9" style="821"/>
    <col min="20" max="20" width="13.125" style="821" customWidth="1"/>
    <col min="21" max="21" width="16.875" style="821" customWidth="1"/>
    <col min="22" max="22" width="11.625" style="821" customWidth="1"/>
    <col min="23" max="33" width="9" style="821"/>
    <col min="34" max="34" width="15.125" style="821" customWidth="1"/>
    <col min="35" max="16384" width="9" style="821"/>
  </cols>
  <sheetData>
    <row r="1" spans="1:34" ht="14.25" customHeight="1" x14ac:dyDescent="0.25">
      <c r="A1" s="820" t="s">
        <v>745</v>
      </c>
    </row>
    <row r="2" spans="1:34" ht="14.25" customHeight="1" x14ac:dyDescent="0.25">
      <c r="T2" s="821" t="s">
        <v>352</v>
      </c>
    </row>
    <row r="3" spans="1:34" ht="14.25" customHeight="1" x14ac:dyDescent="0.25">
      <c r="B3" s="821" t="s">
        <v>717</v>
      </c>
      <c r="J3" s="821" t="s">
        <v>718</v>
      </c>
      <c r="T3" s="821" t="s">
        <v>719</v>
      </c>
    </row>
    <row r="4" spans="1:34" ht="14.25" customHeight="1" thickBot="1" x14ac:dyDescent="0.3">
      <c r="P4" s="822" t="s">
        <v>456</v>
      </c>
    </row>
    <row r="5" spans="1:34" ht="16.5" customHeight="1" x14ac:dyDescent="0.25">
      <c r="B5" s="823" t="s">
        <v>720</v>
      </c>
      <c r="C5" s="824" t="s">
        <v>493</v>
      </c>
      <c r="D5" s="825" t="s">
        <v>769</v>
      </c>
      <c r="E5" s="825" t="s">
        <v>770</v>
      </c>
      <c r="F5" s="825" t="s">
        <v>771</v>
      </c>
      <c r="G5" s="826" t="s">
        <v>772</v>
      </c>
      <c r="H5" s="827" t="s">
        <v>721</v>
      </c>
      <c r="I5" s="828"/>
      <c r="J5" s="823" t="s">
        <v>722</v>
      </c>
      <c r="K5" s="824" t="s">
        <v>493</v>
      </c>
      <c r="L5" s="825" t="s">
        <v>769</v>
      </c>
      <c r="M5" s="825" t="s">
        <v>770</v>
      </c>
      <c r="N5" s="825" t="s">
        <v>771</v>
      </c>
      <c r="O5" s="826" t="s">
        <v>772</v>
      </c>
      <c r="P5" s="827" t="s">
        <v>721</v>
      </c>
    </row>
    <row r="6" spans="1:34" ht="16.5" customHeight="1" x14ac:dyDescent="0.25">
      <c r="B6" s="1032" t="s">
        <v>723</v>
      </c>
      <c r="C6" s="829" t="s">
        <v>687</v>
      </c>
      <c r="D6" s="720">
        <v>15321</v>
      </c>
      <c r="E6" s="721">
        <v>15510</v>
      </c>
      <c r="F6" s="721">
        <v>19970</v>
      </c>
      <c r="G6" s="721">
        <v>14687</v>
      </c>
      <c r="H6" s="722">
        <v>65488</v>
      </c>
      <c r="I6" s="830"/>
      <c r="J6" s="1032" t="s">
        <v>724</v>
      </c>
      <c r="K6" s="829" t="s">
        <v>687</v>
      </c>
      <c r="L6" s="720">
        <v>1191</v>
      </c>
      <c r="M6" s="721">
        <v>877</v>
      </c>
      <c r="N6" s="721">
        <v>725</v>
      </c>
      <c r="O6" s="721">
        <v>549</v>
      </c>
      <c r="P6" s="722">
        <v>3342</v>
      </c>
      <c r="T6" s="828"/>
      <c r="U6" s="828"/>
      <c r="V6" s="828"/>
      <c r="W6" s="828"/>
      <c r="X6" s="828"/>
      <c r="Y6" s="828"/>
      <c r="Z6" s="828"/>
      <c r="AA6" s="828"/>
      <c r="AB6" s="828"/>
      <c r="AC6" s="828"/>
      <c r="AD6" s="828"/>
      <c r="AE6" s="828"/>
      <c r="AF6" s="828"/>
      <c r="AG6" s="828"/>
    </row>
    <row r="7" spans="1:34" ht="16.5" customHeight="1" x14ac:dyDescent="0.25">
      <c r="B7" s="1033"/>
      <c r="C7" s="831" t="s">
        <v>215</v>
      </c>
      <c r="D7" s="732">
        <v>13022</v>
      </c>
      <c r="E7" s="733">
        <v>13282</v>
      </c>
      <c r="F7" s="733">
        <v>15646</v>
      </c>
      <c r="G7" s="771">
        <v>15195</v>
      </c>
      <c r="H7" s="734">
        <v>57145</v>
      </c>
      <c r="I7" s="830"/>
      <c r="J7" s="1033"/>
      <c r="K7" s="831" t="s">
        <v>215</v>
      </c>
      <c r="L7" s="732">
        <v>628</v>
      </c>
      <c r="M7" s="733">
        <v>756</v>
      </c>
      <c r="N7" s="733">
        <v>462</v>
      </c>
      <c r="O7" s="771">
        <v>766</v>
      </c>
      <c r="P7" s="734">
        <v>2612</v>
      </c>
      <c r="V7" s="830"/>
      <c r="W7" s="830"/>
      <c r="X7" s="830"/>
      <c r="Y7" s="830"/>
      <c r="Z7" s="830"/>
      <c r="AA7" s="830"/>
      <c r="AB7" s="830"/>
      <c r="AC7" s="830"/>
      <c r="AD7" s="830"/>
      <c r="AE7" s="830"/>
      <c r="AF7" s="830"/>
      <c r="AG7" s="830"/>
      <c r="AH7" s="832"/>
    </row>
    <row r="8" spans="1:34" ht="16.5" customHeight="1" x14ac:dyDescent="0.25">
      <c r="B8" s="1034"/>
      <c r="C8" s="833" t="s">
        <v>149</v>
      </c>
      <c r="D8" s="744">
        <v>0.17654738135463055</v>
      </c>
      <c r="E8" s="745">
        <v>0.16774582141243788</v>
      </c>
      <c r="F8" s="748">
        <v>0.27636456602326476</v>
      </c>
      <c r="G8" s="745">
        <v>-3.3432050016452775E-2</v>
      </c>
      <c r="H8" s="750">
        <v>0.14599702511155832</v>
      </c>
      <c r="I8" s="834"/>
      <c r="J8" s="1034"/>
      <c r="K8" s="833" t="s">
        <v>149</v>
      </c>
      <c r="L8" s="744">
        <v>0.89649681528662417</v>
      </c>
      <c r="M8" s="745">
        <v>0.16005291005291</v>
      </c>
      <c r="N8" s="748">
        <v>0.56926406926406936</v>
      </c>
      <c r="O8" s="745">
        <v>-0.28328981723237601</v>
      </c>
      <c r="P8" s="750">
        <v>0.27947932618683002</v>
      </c>
      <c r="V8" s="830"/>
      <c r="W8" s="830"/>
      <c r="X8" s="830"/>
      <c r="Y8" s="830"/>
      <c r="Z8" s="830"/>
      <c r="AA8" s="830"/>
      <c r="AB8" s="830"/>
      <c r="AC8" s="830"/>
      <c r="AD8" s="830"/>
      <c r="AE8" s="830"/>
      <c r="AF8" s="830"/>
      <c r="AG8" s="830"/>
      <c r="AH8" s="832"/>
    </row>
    <row r="9" spans="1:34" ht="16.5" customHeight="1" x14ac:dyDescent="0.25">
      <c r="B9" s="1032" t="s">
        <v>725</v>
      </c>
      <c r="C9" s="829" t="s">
        <v>687</v>
      </c>
      <c r="D9" s="720">
        <v>24810</v>
      </c>
      <c r="E9" s="721">
        <v>27455</v>
      </c>
      <c r="F9" s="721">
        <v>34118</v>
      </c>
      <c r="G9" s="771">
        <v>24291</v>
      </c>
      <c r="H9" s="722">
        <v>110674</v>
      </c>
      <c r="I9" s="830"/>
      <c r="J9" s="1032" t="s">
        <v>726</v>
      </c>
      <c r="K9" s="829" t="s">
        <v>687</v>
      </c>
      <c r="L9" s="720">
        <v>873</v>
      </c>
      <c r="M9" s="721">
        <v>847</v>
      </c>
      <c r="N9" s="721">
        <v>1345</v>
      </c>
      <c r="O9" s="771">
        <v>626</v>
      </c>
      <c r="P9" s="722">
        <v>3691</v>
      </c>
      <c r="V9" s="830"/>
      <c r="W9" s="830"/>
      <c r="X9" s="830"/>
      <c r="Y9" s="830"/>
      <c r="Z9" s="830"/>
      <c r="AA9" s="830"/>
      <c r="AB9" s="830"/>
      <c r="AC9" s="830"/>
      <c r="AD9" s="830"/>
      <c r="AE9" s="830"/>
      <c r="AF9" s="830"/>
      <c r="AG9" s="830"/>
    </row>
    <row r="10" spans="1:34" ht="16.5" customHeight="1" x14ac:dyDescent="0.25">
      <c r="B10" s="1033"/>
      <c r="C10" s="831" t="s">
        <v>215</v>
      </c>
      <c r="D10" s="732">
        <v>19329</v>
      </c>
      <c r="E10" s="733">
        <v>23287</v>
      </c>
      <c r="F10" s="733">
        <v>31217</v>
      </c>
      <c r="G10" s="733">
        <v>20977</v>
      </c>
      <c r="H10" s="734">
        <v>94810</v>
      </c>
      <c r="I10" s="830"/>
      <c r="J10" s="1033"/>
      <c r="K10" s="831" t="s">
        <v>215</v>
      </c>
      <c r="L10" s="732">
        <v>462</v>
      </c>
      <c r="M10" s="733">
        <v>779</v>
      </c>
      <c r="N10" s="733">
        <v>653</v>
      </c>
      <c r="O10" s="733">
        <v>950</v>
      </c>
      <c r="P10" s="734">
        <v>2844</v>
      </c>
      <c r="V10" s="830"/>
      <c r="W10" s="830"/>
      <c r="X10" s="830"/>
      <c r="Y10" s="830"/>
      <c r="Z10" s="830"/>
      <c r="AA10" s="830"/>
      <c r="AB10" s="830"/>
      <c r="AC10" s="830"/>
      <c r="AD10" s="830"/>
      <c r="AE10" s="830"/>
      <c r="AF10" s="830"/>
      <c r="AG10" s="830"/>
    </row>
    <row r="11" spans="1:34" ht="16.5" customHeight="1" x14ac:dyDescent="0.25">
      <c r="B11" s="1034"/>
      <c r="C11" s="833" t="s">
        <v>149</v>
      </c>
      <c r="D11" s="744">
        <v>0.28356355734906091</v>
      </c>
      <c r="E11" s="745">
        <v>0.17898398247949499</v>
      </c>
      <c r="F11" s="745">
        <v>9.2930134221738125E-2</v>
      </c>
      <c r="G11" s="745">
        <v>0.15798255231920666</v>
      </c>
      <c r="H11" s="746">
        <v>0.16732412192806656</v>
      </c>
      <c r="I11" s="834"/>
      <c r="J11" s="1034"/>
      <c r="K11" s="833" t="s">
        <v>149</v>
      </c>
      <c r="L11" s="744">
        <v>0.88961038961038952</v>
      </c>
      <c r="M11" s="745">
        <v>8.7291399229781685E-2</v>
      </c>
      <c r="N11" s="745">
        <v>1.0597243491577335</v>
      </c>
      <c r="O11" s="745">
        <v>-0.34105263157894739</v>
      </c>
      <c r="P11" s="746">
        <v>0.29781997187060472</v>
      </c>
      <c r="V11" s="830"/>
      <c r="W11" s="830"/>
      <c r="X11" s="830"/>
      <c r="Y11" s="830"/>
      <c r="Z11" s="830"/>
      <c r="AA11" s="830"/>
      <c r="AB11" s="830"/>
      <c r="AC11" s="830"/>
      <c r="AD11" s="830"/>
      <c r="AE11" s="830"/>
      <c r="AF11" s="830"/>
      <c r="AG11" s="830"/>
    </row>
    <row r="12" spans="1:34" ht="16.5" customHeight="1" x14ac:dyDescent="0.25">
      <c r="B12" s="1032" t="s">
        <v>727</v>
      </c>
      <c r="C12" s="829" t="s">
        <v>687</v>
      </c>
      <c r="D12" s="720">
        <v>1544</v>
      </c>
      <c r="E12" s="721">
        <v>2051</v>
      </c>
      <c r="F12" s="721">
        <v>2407</v>
      </c>
      <c r="G12" s="721">
        <v>1637</v>
      </c>
      <c r="H12" s="722">
        <v>7639</v>
      </c>
      <c r="I12" s="830"/>
      <c r="J12" s="1032" t="s">
        <v>728</v>
      </c>
      <c r="K12" s="829" t="s">
        <v>687</v>
      </c>
      <c r="L12" s="720">
        <v>17065</v>
      </c>
      <c r="M12" s="721">
        <v>18822</v>
      </c>
      <c r="N12" s="721">
        <v>26425</v>
      </c>
      <c r="O12" s="721">
        <v>14491</v>
      </c>
      <c r="P12" s="722">
        <v>76803</v>
      </c>
      <c r="V12" s="830"/>
      <c r="W12" s="830"/>
      <c r="X12" s="830"/>
      <c r="Y12" s="830"/>
      <c r="Z12" s="830"/>
      <c r="AA12" s="830"/>
      <c r="AB12" s="830"/>
      <c r="AC12" s="830"/>
      <c r="AD12" s="830"/>
      <c r="AE12" s="830"/>
      <c r="AF12" s="830"/>
      <c r="AG12" s="830"/>
    </row>
    <row r="13" spans="1:34" ht="16.5" customHeight="1" x14ac:dyDescent="0.25">
      <c r="B13" s="1033"/>
      <c r="C13" s="831" t="s">
        <v>215</v>
      </c>
      <c r="D13" s="732">
        <v>1428</v>
      </c>
      <c r="E13" s="733">
        <v>1705</v>
      </c>
      <c r="F13" s="733">
        <v>2059</v>
      </c>
      <c r="G13" s="733">
        <v>1519</v>
      </c>
      <c r="H13" s="734">
        <v>6711</v>
      </c>
      <c r="I13" s="830"/>
      <c r="J13" s="1033"/>
      <c r="K13" s="831" t="s">
        <v>215</v>
      </c>
      <c r="L13" s="732">
        <v>14541</v>
      </c>
      <c r="M13" s="733">
        <v>16995</v>
      </c>
      <c r="N13" s="733">
        <v>21268</v>
      </c>
      <c r="O13" s="733">
        <v>19212</v>
      </c>
      <c r="P13" s="734">
        <v>72016</v>
      </c>
      <c r="V13" s="830"/>
      <c r="W13" s="830"/>
      <c r="X13" s="830"/>
      <c r="Y13" s="830"/>
      <c r="Z13" s="830"/>
      <c r="AA13" s="830"/>
      <c r="AB13" s="830"/>
      <c r="AC13" s="830"/>
      <c r="AD13" s="830"/>
      <c r="AE13" s="830"/>
      <c r="AF13" s="830"/>
      <c r="AG13" s="830"/>
    </row>
    <row r="14" spans="1:34" ht="16.5" customHeight="1" x14ac:dyDescent="0.25">
      <c r="B14" s="1034"/>
      <c r="C14" s="833" t="s">
        <v>149</v>
      </c>
      <c r="D14" s="744">
        <v>8.1232492997198813E-2</v>
      </c>
      <c r="E14" s="745">
        <v>0.20293255131964805</v>
      </c>
      <c r="F14" s="745">
        <v>0.16901408450704225</v>
      </c>
      <c r="G14" s="745">
        <v>7.7682685977616961E-2</v>
      </c>
      <c r="H14" s="746">
        <v>0.13828043510654142</v>
      </c>
      <c r="I14" s="834"/>
      <c r="J14" s="1034"/>
      <c r="K14" s="833" t="s">
        <v>149</v>
      </c>
      <c r="L14" s="744">
        <v>0.17357815831098278</v>
      </c>
      <c r="M14" s="745">
        <v>0.10750220653133269</v>
      </c>
      <c r="N14" s="745">
        <v>0.24247696069211955</v>
      </c>
      <c r="O14" s="745">
        <v>-0.24573183427024781</v>
      </c>
      <c r="P14" s="746">
        <v>6.6471339702288468E-2</v>
      </c>
      <c r="V14" s="830"/>
      <c r="W14" s="830"/>
      <c r="X14" s="830"/>
      <c r="Y14" s="830"/>
      <c r="Z14" s="830"/>
      <c r="AA14" s="830"/>
      <c r="AB14" s="830"/>
      <c r="AC14" s="830"/>
      <c r="AD14" s="830"/>
      <c r="AE14" s="830"/>
      <c r="AF14" s="830"/>
      <c r="AG14" s="830"/>
    </row>
    <row r="15" spans="1:34" ht="16.5" customHeight="1" x14ac:dyDescent="0.25">
      <c r="B15" s="1032" t="s">
        <v>729</v>
      </c>
      <c r="C15" s="829" t="s">
        <v>687</v>
      </c>
      <c r="D15" s="720">
        <v>2660</v>
      </c>
      <c r="E15" s="721">
        <v>2650</v>
      </c>
      <c r="F15" s="721">
        <v>3357</v>
      </c>
      <c r="G15" s="721">
        <v>2749</v>
      </c>
      <c r="H15" s="722">
        <v>11416</v>
      </c>
      <c r="I15" s="830"/>
      <c r="J15" s="1032" t="s">
        <v>730</v>
      </c>
      <c r="K15" s="829" t="s">
        <v>687</v>
      </c>
      <c r="L15" s="720">
        <v>833</v>
      </c>
      <c r="M15" s="721">
        <v>813</v>
      </c>
      <c r="N15" s="721">
        <v>1205</v>
      </c>
      <c r="O15" s="721">
        <v>692</v>
      </c>
      <c r="P15" s="722">
        <v>3543</v>
      </c>
      <c r="V15" s="830"/>
      <c r="W15" s="830"/>
      <c r="X15" s="830"/>
      <c r="Y15" s="830"/>
      <c r="Z15" s="830"/>
      <c r="AA15" s="830"/>
      <c r="AB15" s="830"/>
      <c r="AC15" s="830"/>
      <c r="AD15" s="830"/>
      <c r="AE15" s="830"/>
      <c r="AF15" s="830"/>
      <c r="AG15" s="830"/>
    </row>
    <row r="16" spans="1:34" ht="16.5" customHeight="1" x14ac:dyDescent="0.25">
      <c r="B16" s="1033"/>
      <c r="C16" s="831" t="s">
        <v>215</v>
      </c>
      <c r="D16" s="732">
        <v>1919</v>
      </c>
      <c r="E16" s="733">
        <v>1812</v>
      </c>
      <c r="F16" s="733">
        <v>2815</v>
      </c>
      <c r="G16" s="733">
        <v>2110</v>
      </c>
      <c r="H16" s="734">
        <v>8656</v>
      </c>
      <c r="I16" s="830"/>
      <c r="J16" s="1033"/>
      <c r="K16" s="831" t="s">
        <v>215</v>
      </c>
      <c r="L16" s="732">
        <v>772</v>
      </c>
      <c r="M16" s="733">
        <v>759</v>
      </c>
      <c r="N16" s="733">
        <v>769</v>
      </c>
      <c r="O16" s="733">
        <v>1197</v>
      </c>
      <c r="P16" s="734">
        <v>3497</v>
      </c>
      <c r="V16" s="830"/>
      <c r="W16" s="830"/>
      <c r="X16" s="830"/>
      <c r="Y16" s="830"/>
      <c r="Z16" s="830"/>
      <c r="AA16" s="830"/>
      <c r="AB16" s="830"/>
      <c r="AC16" s="830"/>
      <c r="AD16" s="830"/>
      <c r="AE16" s="830"/>
      <c r="AF16" s="830"/>
      <c r="AG16" s="830"/>
    </row>
    <row r="17" spans="2:33" ht="16.5" customHeight="1" x14ac:dyDescent="0.25">
      <c r="B17" s="1034"/>
      <c r="C17" s="833" t="s">
        <v>149</v>
      </c>
      <c r="D17" s="744">
        <v>0.38613861386138604</v>
      </c>
      <c r="E17" s="745">
        <v>0.46247240618101548</v>
      </c>
      <c r="F17" s="745">
        <v>0.19253996447602129</v>
      </c>
      <c r="G17" s="745">
        <v>0.30284360189573456</v>
      </c>
      <c r="H17" s="746">
        <v>0.31885397412199623</v>
      </c>
      <c r="I17" s="834"/>
      <c r="J17" s="1034"/>
      <c r="K17" s="833" t="s">
        <v>149</v>
      </c>
      <c r="L17" s="744">
        <v>7.9015544041450836E-2</v>
      </c>
      <c r="M17" s="745">
        <v>7.1146245059288571E-2</v>
      </c>
      <c r="N17" s="745">
        <v>0.56697009102730811</v>
      </c>
      <c r="O17" s="745">
        <v>-0.42188805346700087</v>
      </c>
      <c r="P17" s="746">
        <v>1.3154132113240014E-2</v>
      </c>
      <c r="V17" s="830"/>
      <c r="W17" s="830"/>
      <c r="X17" s="830"/>
      <c r="Y17" s="830"/>
      <c r="Z17" s="830"/>
      <c r="AA17" s="830"/>
      <c r="AB17" s="830"/>
      <c r="AC17" s="830"/>
      <c r="AD17" s="830"/>
      <c r="AE17" s="830"/>
      <c r="AF17" s="830"/>
      <c r="AG17" s="830"/>
    </row>
    <row r="18" spans="2:33" ht="16.5" customHeight="1" x14ac:dyDescent="0.25">
      <c r="B18" s="1035" t="s">
        <v>731</v>
      </c>
      <c r="C18" s="829" t="s">
        <v>687</v>
      </c>
      <c r="D18" s="720">
        <v>2237</v>
      </c>
      <c r="E18" s="721">
        <v>2794</v>
      </c>
      <c r="F18" s="721">
        <v>3200</v>
      </c>
      <c r="G18" s="721">
        <v>2120</v>
      </c>
      <c r="H18" s="722">
        <v>10351</v>
      </c>
      <c r="I18" s="830"/>
      <c r="J18" s="1035" t="s">
        <v>732</v>
      </c>
      <c r="K18" s="829" t="s">
        <v>687</v>
      </c>
      <c r="L18" s="720">
        <v>3086</v>
      </c>
      <c r="M18" s="721">
        <v>3792</v>
      </c>
      <c r="N18" s="721">
        <v>5693</v>
      </c>
      <c r="O18" s="721">
        <v>4823</v>
      </c>
      <c r="P18" s="722">
        <v>17394</v>
      </c>
      <c r="V18" s="830"/>
      <c r="W18" s="830"/>
      <c r="X18" s="830"/>
      <c r="Y18" s="830"/>
      <c r="Z18" s="830"/>
      <c r="AA18" s="830"/>
      <c r="AB18" s="830"/>
      <c r="AC18" s="830"/>
      <c r="AD18" s="830"/>
      <c r="AE18" s="830"/>
      <c r="AF18" s="830"/>
      <c r="AG18" s="830"/>
    </row>
    <row r="19" spans="2:33" ht="16.5" customHeight="1" x14ac:dyDescent="0.25">
      <c r="B19" s="1033"/>
      <c r="C19" s="831" t="s">
        <v>215</v>
      </c>
      <c r="D19" s="732">
        <v>1672</v>
      </c>
      <c r="E19" s="733">
        <v>2168</v>
      </c>
      <c r="F19" s="733">
        <v>3063</v>
      </c>
      <c r="G19" s="733">
        <v>1986</v>
      </c>
      <c r="H19" s="734">
        <v>8889</v>
      </c>
      <c r="I19" s="830"/>
      <c r="J19" s="1033"/>
      <c r="K19" s="831" t="s">
        <v>215</v>
      </c>
      <c r="L19" s="732">
        <v>2679</v>
      </c>
      <c r="M19" s="733">
        <v>3059</v>
      </c>
      <c r="N19" s="733">
        <v>4332</v>
      </c>
      <c r="O19" s="733">
        <v>5633</v>
      </c>
      <c r="P19" s="734">
        <v>15703</v>
      </c>
      <c r="V19" s="830"/>
      <c r="W19" s="830"/>
      <c r="X19" s="830"/>
      <c r="Y19" s="830"/>
      <c r="Z19" s="830"/>
      <c r="AA19" s="830"/>
      <c r="AB19" s="830"/>
      <c r="AC19" s="830"/>
      <c r="AD19" s="830"/>
      <c r="AE19" s="830"/>
      <c r="AF19" s="830"/>
      <c r="AG19" s="830"/>
    </row>
    <row r="20" spans="2:33" ht="16.5" customHeight="1" x14ac:dyDescent="0.25">
      <c r="B20" s="1034"/>
      <c r="C20" s="833" t="s">
        <v>149</v>
      </c>
      <c r="D20" s="744">
        <v>0.3379186602870814</v>
      </c>
      <c r="E20" s="745">
        <v>0.28874538745387457</v>
      </c>
      <c r="F20" s="745">
        <v>4.4727391446294451E-2</v>
      </c>
      <c r="G20" s="745">
        <v>6.7472306143000926E-2</v>
      </c>
      <c r="H20" s="746">
        <v>0.1644729440881989</v>
      </c>
      <c r="I20" s="834"/>
      <c r="J20" s="1034"/>
      <c r="K20" s="833" t="s">
        <v>149</v>
      </c>
      <c r="L20" s="744">
        <v>0.15192235908921248</v>
      </c>
      <c r="M20" s="745">
        <v>0.23962079110820533</v>
      </c>
      <c r="N20" s="745">
        <v>0.31417359187442284</v>
      </c>
      <c r="O20" s="745">
        <v>-0.14379549085744714</v>
      </c>
      <c r="P20" s="746">
        <v>0.10768642934471129</v>
      </c>
      <c r="V20" s="830"/>
      <c r="W20" s="830"/>
      <c r="X20" s="830"/>
      <c r="Y20" s="830"/>
      <c r="Z20" s="830"/>
      <c r="AA20" s="830"/>
      <c r="AB20" s="830"/>
      <c r="AC20" s="830"/>
      <c r="AD20" s="830"/>
      <c r="AE20" s="830"/>
      <c r="AF20" s="830"/>
      <c r="AG20" s="830"/>
    </row>
    <row r="21" spans="2:33" ht="16.5" customHeight="1" x14ac:dyDescent="0.25">
      <c r="B21" s="1032" t="s">
        <v>733</v>
      </c>
      <c r="C21" s="829" t="s">
        <v>687</v>
      </c>
      <c r="D21" s="720">
        <v>2783</v>
      </c>
      <c r="E21" s="721">
        <v>3066</v>
      </c>
      <c r="F21" s="721">
        <v>4496</v>
      </c>
      <c r="G21" s="721">
        <v>2571</v>
      </c>
      <c r="H21" s="722">
        <v>12916</v>
      </c>
      <c r="I21" s="830"/>
      <c r="J21" s="1032" t="s">
        <v>734</v>
      </c>
      <c r="K21" s="829" t="s">
        <v>687</v>
      </c>
      <c r="L21" s="720">
        <v>6649</v>
      </c>
      <c r="M21" s="721">
        <v>8274</v>
      </c>
      <c r="N21" s="721">
        <v>9675</v>
      </c>
      <c r="O21" s="721">
        <v>7042</v>
      </c>
      <c r="P21" s="722">
        <v>31640</v>
      </c>
      <c r="V21" s="830"/>
      <c r="W21" s="830"/>
      <c r="X21" s="830"/>
      <c r="Y21" s="830"/>
      <c r="Z21" s="830"/>
      <c r="AA21" s="830"/>
      <c r="AB21" s="830"/>
      <c r="AC21" s="830"/>
      <c r="AD21" s="830"/>
      <c r="AE21" s="830"/>
      <c r="AF21" s="830"/>
      <c r="AG21" s="830"/>
    </row>
    <row r="22" spans="2:33" ht="16.5" customHeight="1" x14ac:dyDescent="0.25">
      <c r="B22" s="1033"/>
      <c r="C22" s="831" t="s">
        <v>215</v>
      </c>
      <c r="D22" s="732">
        <v>1953</v>
      </c>
      <c r="E22" s="733">
        <v>2078</v>
      </c>
      <c r="F22" s="733">
        <v>2717</v>
      </c>
      <c r="G22" s="733">
        <v>2177</v>
      </c>
      <c r="H22" s="734">
        <v>8925</v>
      </c>
      <c r="I22" s="830"/>
      <c r="J22" s="1033"/>
      <c r="K22" s="831" t="s">
        <v>215</v>
      </c>
      <c r="L22" s="732">
        <v>5180</v>
      </c>
      <c r="M22" s="733">
        <v>6526</v>
      </c>
      <c r="N22" s="733">
        <v>7910</v>
      </c>
      <c r="O22" s="733">
        <v>8340</v>
      </c>
      <c r="P22" s="734">
        <v>27956</v>
      </c>
      <c r="V22" s="830"/>
      <c r="W22" s="830"/>
      <c r="X22" s="830"/>
      <c r="Y22" s="830"/>
      <c r="Z22" s="830"/>
      <c r="AA22" s="830"/>
      <c r="AB22" s="830"/>
      <c r="AC22" s="830"/>
      <c r="AD22" s="830"/>
      <c r="AE22" s="830"/>
      <c r="AF22" s="830"/>
      <c r="AG22" s="830"/>
    </row>
    <row r="23" spans="2:33" ht="16.5" customHeight="1" x14ac:dyDescent="0.25">
      <c r="B23" s="1034"/>
      <c r="C23" s="833" t="s">
        <v>149</v>
      </c>
      <c r="D23" s="744">
        <v>0.42498719918074768</v>
      </c>
      <c r="E23" s="745">
        <v>0.47545717035611168</v>
      </c>
      <c r="F23" s="745">
        <v>0.65476628634523371</v>
      </c>
      <c r="G23" s="745">
        <v>0.1809830041341296</v>
      </c>
      <c r="H23" s="746">
        <v>0.44717086834733899</v>
      </c>
      <c r="I23" s="834"/>
      <c r="J23" s="1034"/>
      <c r="K23" s="833" t="s">
        <v>149</v>
      </c>
      <c r="L23" s="744">
        <v>0.2835907335907335</v>
      </c>
      <c r="M23" s="745">
        <v>0.26785167024210854</v>
      </c>
      <c r="N23" s="745">
        <v>0.2231352718078381</v>
      </c>
      <c r="O23" s="745">
        <v>-0.15563549160671464</v>
      </c>
      <c r="P23" s="746">
        <v>0.13177850908570621</v>
      </c>
      <c r="V23" s="830"/>
      <c r="W23" s="830"/>
      <c r="X23" s="830"/>
      <c r="Y23" s="830"/>
      <c r="Z23" s="830"/>
      <c r="AA23" s="830"/>
      <c r="AB23" s="830"/>
      <c r="AC23" s="830"/>
      <c r="AD23" s="830"/>
      <c r="AE23" s="830"/>
      <c r="AF23" s="830"/>
      <c r="AG23" s="830"/>
    </row>
    <row r="24" spans="2:33" ht="16.5" customHeight="1" x14ac:dyDescent="0.25">
      <c r="B24" s="1032" t="s">
        <v>735</v>
      </c>
      <c r="C24" s="829" t="s">
        <v>687</v>
      </c>
      <c r="D24" s="720">
        <v>4426</v>
      </c>
      <c r="E24" s="721">
        <v>7266</v>
      </c>
      <c r="F24" s="721">
        <v>6928</v>
      </c>
      <c r="G24" s="721">
        <v>8934</v>
      </c>
      <c r="H24" s="722">
        <v>27554</v>
      </c>
      <c r="I24" s="830"/>
      <c r="J24" s="1032" t="s">
        <v>52</v>
      </c>
      <c r="K24" s="829" t="s">
        <v>687</v>
      </c>
      <c r="L24" s="720">
        <v>3176</v>
      </c>
      <c r="M24" s="721">
        <v>4987</v>
      </c>
      <c r="N24" s="721">
        <v>4625</v>
      </c>
      <c r="O24" s="721">
        <v>2901</v>
      </c>
      <c r="P24" s="722">
        <v>15689</v>
      </c>
      <c r="V24" s="830"/>
      <c r="W24" s="830"/>
      <c r="X24" s="830"/>
      <c r="Y24" s="830"/>
      <c r="Z24" s="830"/>
      <c r="AA24" s="830"/>
      <c r="AB24" s="830"/>
      <c r="AC24" s="830"/>
      <c r="AD24" s="830"/>
      <c r="AE24" s="830"/>
      <c r="AF24" s="830"/>
      <c r="AG24" s="830"/>
    </row>
    <row r="25" spans="2:33" ht="16.5" customHeight="1" x14ac:dyDescent="0.25">
      <c r="B25" s="1033"/>
      <c r="C25" s="831" t="s">
        <v>215</v>
      </c>
      <c r="D25" s="732">
        <v>2998</v>
      </c>
      <c r="E25" s="733">
        <v>5063</v>
      </c>
      <c r="F25" s="733">
        <v>5637</v>
      </c>
      <c r="G25" s="733">
        <v>6520</v>
      </c>
      <c r="H25" s="734">
        <v>20218</v>
      </c>
      <c r="I25" s="830"/>
      <c r="J25" s="1033"/>
      <c r="K25" s="831" t="s">
        <v>215</v>
      </c>
      <c r="L25" s="732">
        <v>2609</v>
      </c>
      <c r="M25" s="733">
        <v>2987</v>
      </c>
      <c r="N25" s="733">
        <v>4087</v>
      </c>
      <c r="O25" s="733">
        <v>3505</v>
      </c>
      <c r="P25" s="734">
        <v>13188</v>
      </c>
      <c r="V25" s="830"/>
      <c r="W25" s="830"/>
      <c r="X25" s="830"/>
      <c r="Y25" s="830"/>
      <c r="Z25" s="830"/>
      <c r="AA25" s="830"/>
      <c r="AB25" s="830"/>
      <c r="AC25" s="830"/>
      <c r="AD25" s="830"/>
      <c r="AE25" s="830"/>
      <c r="AF25" s="830"/>
      <c r="AG25" s="830"/>
    </row>
    <row r="26" spans="2:33" ht="16.5" customHeight="1" x14ac:dyDescent="0.25">
      <c r="B26" s="1034"/>
      <c r="C26" s="833" t="s">
        <v>149</v>
      </c>
      <c r="D26" s="744">
        <v>0.47631754503002011</v>
      </c>
      <c r="E26" s="745">
        <v>0.43511751925735731</v>
      </c>
      <c r="F26" s="745">
        <v>0.22902252971438708</v>
      </c>
      <c r="G26" s="745">
        <v>0.37024539877300611</v>
      </c>
      <c r="H26" s="746">
        <v>0.36284498961321598</v>
      </c>
      <c r="I26" s="834"/>
      <c r="J26" s="1034"/>
      <c r="K26" s="833" t="s">
        <v>149</v>
      </c>
      <c r="L26" s="744">
        <v>0.21732464545802999</v>
      </c>
      <c r="M26" s="745">
        <v>0.6695681285570807</v>
      </c>
      <c r="N26" s="745">
        <v>0.13163689747981411</v>
      </c>
      <c r="O26" s="745">
        <v>-0.1723252496433666</v>
      </c>
      <c r="P26" s="746">
        <v>0.18964209887776762</v>
      </c>
      <c r="V26" s="830"/>
      <c r="W26" s="830"/>
      <c r="X26" s="830"/>
      <c r="Y26" s="830"/>
      <c r="Z26" s="830"/>
      <c r="AA26" s="830"/>
      <c r="AB26" s="830"/>
      <c r="AC26" s="830"/>
      <c r="AD26" s="830"/>
      <c r="AE26" s="830"/>
      <c r="AF26" s="830"/>
      <c r="AG26" s="830"/>
    </row>
    <row r="27" spans="2:33" ht="16.5" customHeight="1" x14ac:dyDescent="0.25">
      <c r="B27" s="1035" t="s">
        <v>736</v>
      </c>
      <c r="C27" s="829" t="s">
        <v>687</v>
      </c>
      <c r="D27" s="720">
        <v>9528</v>
      </c>
      <c r="E27" s="721">
        <v>10655</v>
      </c>
      <c r="F27" s="721">
        <v>14534</v>
      </c>
      <c r="G27" s="721">
        <v>8214</v>
      </c>
      <c r="H27" s="722">
        <v>42931</v>
      </c>
      <c r="I27" s="830"/>
      <c r="J27" s="1035" t="s">
        <v>737</v>
      </c>
      <c r="K27" s="829" t="s">
        <v>687</v>
      </c>
      <c r="L27" s="720">
        <v>679</v>
      </c>
      <c r="M27" s="721">
        <v>821</v>
      </c>
      <c r="N27" s="721">
        <v>1073</v>
      </c>
      <c r="O27" s="721">
        <v>539</v>
      </c>
      <c r="P27" s="722">
        <v>3112</v>
      </c>
      <c r="V27" s="830"/>
      <c r="W27" s="830"/>
      <c r="X27" s="830"/>
      <c r="Y27" s="830"/>
      <c r="Z27" s="830"/>
      <c r="AA27" s="830"/>
      <c r="AB27" s="830"/>
      <c r="AC27" s="830"/>
      <c r="AD27" s="830"/>
      <c r="AE27" s="830"/>
      <c r="AF27" s="830"/>
      <c r="AG27" s="830"/>
    </row>
    <row r="28" spans="2:33" ht="16.5" customHeight="1" x14ac:dyDescent="0.25">
      <c r="B28" s="1033"/>
      <c r="C28" s="831" t="s">
        <v>215</v>
      </c>
      <c r="D28" s="732">
        <v>8240</v>
      </c>
      <c r="E28" s="733">
        <v>9061</v>
      </c>
      <c r="F28" s="733">
        <v>11830</v>
      </c>
      <c r="G28" s="733">
        <v>11183</v>
      </c>
      <c r="H28" s="734">
        <v>40314</v>
      </c>
      <c r="I28" s="830"/>
      <c r="J28" s="1033"/>
      <c r="K28" s="831" t="s">
        <v>215</v>
      </c>
      <c r="L28" s="732">
        <v>517</v>
      </c>
      <c r="M28" s="733">
        <v>1128</v>
      </c>
      <c r="N28" s="733">
        <v>933</v>
      </c>
      <c r="O28" s="733">
        <v>758</v>
      </c>
      <c r="P28" s="734">
        <v>3336</v>
      </c>
      <c r="V28" s="830"/>
      <c r="W28" s="830"/>
      <c r="X28" s="830"/>
      <c r="Y28" s="830"/>
      <c r="Z28" s="830"/>
      <c r="AA28" s="830"/>
      <c r="AB28" s="830"/>
      <c r="AC28" s="830"/>
      <c r="AD28" s="830"/>
      <c r="AE28" s="830"/>
      <c r="AF28" s="830"/>
      <c r="AG28" s="830"/>
    </row>
    <row r="29" spans="2:33" ht="16.5" customHeight="1" x14ac:dyDescent="0.25">
      <c r="B29" s="1034"/>
      <c r="C29" s="833" t="s">
        <v>149</v>
      </c>
      <c r="D29" s="744">
        <v>0.15631067961165046</v>
      </c>
      <c r="E29" s="745">
        <v>0.17591877276238832</v>
      </c>
      <c r="F29" s="745">
        <v>0.22857142857142865</v>
      </c>
      <c r="G29" s="745">
        <v>-0.26549226504515788</v>
      </c>
      <c r="H29" s="746">
        <v>6.4915414000099148E-2</v>
      </c>
      <c r="I29" s="834"/>
      <c r="J29" s="1034"/>
      <c r="K29" s="833" t="s">
        <v>149</v>
      </c>
      <c r="L29" s="744">
        <v>0.31334622823984537</v>
      </c>
      <c r="M29" s="745">
        <v>-0.2721631205673759</v>
      </c>
      <c r="N29" s="745">
        <v>0.15005359056806</v>
      </c>
      <c r="O29" s="745">
        <v>-0.28891820580474936</v>
      </c>
      <c r="P29" s="746">
        <v>-6.714628297362113E-2</v>
      </c>
      <c r="V29" s="830"/>
      <c r="W29" s="830"/>
      <c r="X29" s="830"/>
      <c r="Y29" s="830"/>
      <c r="Z29" s="830"/>
      <c r="AA29" s="830"/>
      <c r="AB29" s="830"/>
      <c r="AC29" s="830"/>
      <c r="AD29" s="830"/>
      <c r="AE29" s="830"/>
      <c r="AF29" s="830"/>
      <c r="AG29" s="830"/>
    </row>
    <row r="30" spans="2:33" ht="16.5" customHeight="1" x14ac:dyDescent="0.25">
      <c r="B30" s="1035" t="s">
        <v>738</v>
      </c>
      <c r="C30" s="829" t="s">
        <v>687</v>
      </c>
      <c r="D30" s="720">
        <v>3054</v>
      </c>
      <c r="E30" s="721">
        <v>4058</v>
      </c>
      <c r="F30" s="721">
        <v>4382</v>
      </c>
      <c r="G30" s="721">
        <v>3753</v>
      </c>
      <c r="H30" s="722">
        <v>15247</v>
      </c>
      <c r="I30" s="830"/>
      <c r="J30" s="1035" t="s">
        <v>739</v>
      </c>
      <c r="K30" s="829" t="s">
        <v>687</v>
      </c>
      <c r="L30" s="720">
        <v>53781</v>
      </c>
      <c r="M30" s="721">
        <v>60792</v>
      </c>
      <c r="N30" s="721">
        <v>74476</v>
      </c>
      <c r="O30" s="721">
        <v>56989</v>
      </c>
      <c r="P30" s="722">
        <v>246038</v>
      </c>
      <c r="V30" s="830"/>
      <c r="W30" s="830"/>
      <c r="X30" s="830"/>
      <c r="Y30" s="830"/>
      <c r="Z30" s="830"/>
      <c r="AA30" s="830"/>
      <c r="AB30" s="830"/>
      <c r="AC30" s="830"/>
      <c r="AD30" s="830"/>
      <c r="AE30" s="830"/>
      <c r="AF30" s="830"/>
      <c r="AG30" s="830"/>
    </row>
    <row r="31" spans="2:33" ht="16.5" customHeight="1" x14ac:dyDescent="0.25">
      <c r="B31" s="1033"/>
      <c r="C31" s="831" t="s">
        <v>215</v>
      </c>
      <c r="D31" s="732">
        <v>2450</v>
      </c>
      <c r="E31" s="733">
        <v>2886</v>
      </c>
      <c r="F31" s="733">
        <v>3819</v>
      </c>
      <c r="G31" s="733">
        <v>4153</v>
      </c>
      <c r="H31" s="734">
        <v>13308</v>
      </c>
      <c r="I31" s="830"/>
      <c r="J31" s="1033"/>
      <c r="K31" s="831" t="s">
        <v>215</v>
      </c>
      <c r="L31" s="732">
        <v>42321</v>
      </c>
      <c r="M31" s="733">
        <v>49395</v>
      </c>
      <c r="N31" s="733">
        <v>63154</v>
      </c>
      <c r="O31" s="733">
        <v>50484</v>
      </c>
      <c r="P31" s="734">
        <v>205354</v>
      </c>
    </row>
    <row r="32" spans="2:33" ht="16.5" customHeight="1" x14ac:dyDescent="0.25">
      <c r="B32" s="1034"/>
      <c r="C32" s="833" t="s">
        <v>149</v>
      </c>
      <c r="D32" s="744">
        <v>0.24653061224489803</v>
      </c>
      <c r="E32" s="745">
        <v>0.40609840609840608</v>
      </c>
      <c r="F32" s="745">
        <v>0.14742079078292747</v>
      </c>
      <c r="G32" s="745">
        <v>-9.6315916205152896E-2</v>
      </c>
      <c r="H32" s="746">
        <v>0.14570183348361887</v>
      </c>
      <c r="I32" s="834"/>
      <c r="J32" s="1034"/>
      <c r="K32" s="833" t="s">
        <v>149</v>
      </c>
      <c r="L32" s="744">
        <v>0.27078755227901041</v>
      </c>
      <c r="M32" s="745">
        <v>0.23073185545095654</v>
      </c>
      <c r="N32" s="745">
        <v>0.17927605535674696</v>
      </c>
      <c r="O32" s="745">
        <v>0.12885270580778063</v>
      </c>
      <c r="P32" s="746">
        <v>0.19811642334700075</v>
      </c>
      <c r="V32" s="835"/>
    </row>
    <row r="33" spans="2:16" ht="16.5" customHeight="1" x14ac:dyDescent="0.25">
      <c r="B33" s="1032" t="s">
        <v>740</v>
      </c>
      <c r="C33" s="829" t="s">
        <v>687</v>
      </c>
      <c r="D33" s="720">
        <v>3441</v>
      </c>
      <c r="E33" s="721">
        <v>3285</v>
      </c>
      <c r="F33" s="721">
        <v>5189</v>
      </c>
      <c r="G33" s="721">
        <v>2862</v>
      </c>
      <c r="H33" s="722">
        <v>14777</v>
      </c>
      <c r="I33" s="830"/>
      <c r="J33" s="1032" t="s">
        <v>741</v>
      </c>
      <c r="K33" s="829" t="s">
        <v>687</v>
      </c>
      <c r="L33" s="720">
        <v>1185</v>
      </c>
      <c r="M33" s="721">
        <v>509</v>
      </c>
      <c r="N33" s="721">
        <v>646</v>
      </c>
      <c r="O33" s="721">
        <v>3968</v>
      </c>
      <c r="P33" s="722">
        <v>6308</v>
      </c>
    </row>
    <row r="34" spans="2:16" ht="16.5" customHeight="1" x14ac:dyDescent="0.25">
      <c r="B34" s="1033"/>
      <c r="C34" s="831" t="s">
        <v>215</v>
      </c>
      <c r="D34" s="732">
        <v>2895</v>
      </c>
      <c r="E34" s="733">
        <v>3258</v>
      </c>
      <c r="F34" s="733">
        <v>4238</v>
      </c>
      <c r="G34" s="733">
        <v>3430</v>
      </c>
      <c r="H34" s="734">
        <v>13821</v>
      </c>
      <c r="I34" s="830"/>
      <c r="J34" s="1033"/>
      <c r="K34" s="831" t="s">
        <v>215</v>
      </c>
      <c r="L34" s="732">
        <v>493</v>
      </c>
      <c r="M34" s="733">
        <v>411</v>
      </c>
      <c r="N34" s="733">
        <v>589</v>
      </c>
      <c r="O34" s="733">
        <v>3129</v>
      </c>
      <c r="P34" s="734">
        <v>4622</v>
      </c>
    </row>
    <row r="35" spans="2:16" ht="16.5" customHeight="1" thickBot="1" x14ac:dyDescent="0.3">
      <c r="B35" s="1036"/>
      <c r="C35" s="836" t="s">
        <v>149</v>
      </c>
      <c r="D35" s="778">
        <v>0.18860103626943014</v>
      </c>
      <c r="E35" s="779">
        <v>8.2872928176795924E-3</v>
      </c>
      <c r="F35" s="779">
        <v>0.22439830108541758</v>
      </c>
      <c r="G35" s="779">
        <v>-0.16559766763848394</v>
      </c>
      <c r="H35" s="780">
        <v>6.9170103465740596E-2</v>
      </c>
      <c r="I35" s="834"/>
      <c r="J35" s="1037"/>
      <c r="K35" s="837" t="s">
        <v>149</v>
      </c>
      <c r="L35" s="763">
        <v>1.4036511156186613</v>
      </c>
      <c r="M35" s="764">
        <v>0.23844282238442815</v>
      </c>
      <c r="N35" s="764">
        <v>9.6774193548387011E-2</v>
      </c>
      <c r="O35" s="764">
        <v>0.26813678491530846</v>
      </c>
      <c r="P35" s="765">
        <v>0.36477715274772815</v>
      </c>
    </row>
    <row r="36" spans="2:16" ht="16.5" customHeight="1" x14ac:dyDescent="0.25">
      <c r="B36" s="858"/>
      <c r="C36" s="838"/>
      <c r="D36" s="830"/>
      <c r="E36" s="830"/>
      <c r="F36" s="830"/>
      <c r="G36" s="830"/>
      <c r="H36" s="830"/>
      <c r="I36" s="830"/>
      <c r="J36" s="1033" t="s">
        <v>49</v>
      </c>
      <c r="K36" s="839" t="s">
        <v>687</v>
      </c>
      <c r="L36" s="770">
        <v>88518</v>
      </c>
      <c r="M36" s="771">
        <v>100534</v>
      </c>
      <c r="N36" s="771">
        <v>125888</v>
      </c>
      <c r="O36" s="771">
        <v>92620</v>
      </c>
      <c r="P36" s="772">
        <v>407560</v>
      </c>
    </row>
    <row r="37" spans="2:16" ht="16.5" customHeight="1" x14ac:dyDescent="0.15">
      <c r="B37" s="24"/>
      <c r="C37" s="840"/>
      <c r="D37" s="830"/>
      <c r="E37" s="830"/>
      <c r="F37" s="830"/>
      <c r="G37" s="830"/>
      <c r="H37" s="830"/>
      <c r="I37" s="830"/>
      <c r="J37" s="1033"/>
      <c r="K37" s="831" t="s">
        <v>215</v>
      </c>
      <c r="L37" s="732">
        <v>70202</v>
      </c>
      <c r="M37" s="733">
        <v>82795</v>
      </c>
      <c r="N37" s="733">
        <v>104157</v>
      </c>
      <c r="O37" s="733">
        <v>93974</v>
      </c>
      <c r="P37" s="734">
        <v>351128</v>
      </c>
    </row>
    <row r="38" spans="2:16" ht="16.5" customHeight="1" thickBot="1" x14ac:dyDescent="0.3">
      <c r="B38" s="872"/>
      <c r="C38" s="873"/>
      <c r="D38" s="874"/>
      <c r="E38" s="874"/>
      <c r="F38" s="874"/>
      <c r="G38" s="874"/>
      <c r="H38" s="834"/>
      <c r="I38" s="834"/>
      <c r="J38" s="1036"/>
      <c r="K38" s="836" t="s">
        <v>149</v>
      </c>
      <c r="L38" s="778">
        <v>0.26090424774222964</v>
      </c>
      <c r="M38" s="779">
        <v>0.21425206836161603</v>
      </c>
      <c r="N38" s="779">
        <v>0.20863696151002808</v>
      </c>
      <c r="O38" s="779">
        <v>-1.4408240577180931E-2</v>
      </c>
      <c r="P38" s="780">
        <v>0.16071631997448232</v>
      </c>
    </row>
    <row r="39" spans="2:16" ht="13.5" customHeight="1" x14ac:dyDescent="0.25">
      <c r="B39" s="872"/>
      <c r="C39" s="875"/>
      <c r="D39" s="876"/>
      <c r="E39" s="876"/>
      <c r="F39" s="876"/>
      <c r="G39" s="876"/>
      <c r="H39" s="830"/>
      <c r="I39" s="830"/>
    </row>
    <row r="40" spans="2:16" ht="13.5" customHeight="1" x14ac:dyDescent="0.25">
      <c r="B40" s="872"/>
      <c r="C40" s="873"/>
      <c r="D40" s="876"/>
      <c r="E40" s="876"/>
      <c r="F40" s="876"/>
      <c r="G40" s="876"/>
      <c r="H40" s="830"/>
      <c r="I40" s="830"/>
      <c r="J40" s="24" t="s">
        <v>820</v>
      </c>
    </row>
    <row r="41" spans="2:16" ht="13.5" customHeight="1" x14ac:dyDescent="0.25">
      <c r="B41" s="872"/>
      <c r="C41" s="873"/>
      <c r="D41" s="874"/>
      <c r="E41" s="874"/>
      <c r="F41" s="874"/>
      <c r="G41" s="874"/>
      <c r="H41" s="834"/>
      <c r="I41" s="834"/>
      <c r="J41" s="872" t="s">
        <v>821</v>
      </c>
    </row>
    <row r="42" spans="2:16" ht="13.5" customHeight="1" x14ac:dyDescent="0.15">
      <c r="B42" s="872"/>
      <c r="C42" s="877"/>
      <c r="D42" s="877"/>
      <c r="E42" s="877"/>
      <c r="F42" s="877"/>
      <c r="G42" s="877"/>
      <c r="J42" s="872" t="s">
        <v>822</v>
      </c>
    </row>
    <row r="43" spans="2:16" ht="13.5" customHeight="1" x14ac:dyDescent="0.15">
      <c r="B43" s="872"/>
      <c r="C43" s="877"/>
      <c r="D43" s="877"/>
      <c r="E43" s="877"/>
      <c r="F43" s="877"/>
      <c r="G43" s="877"/>
      <c r="J43" s="872" t="s">
        <v>823</v>
      </c>
    </row>
    <row r="44" spans="2:16" ht="13.5" customHeight="1" x14ac:dyDescent="0.15">
      <c r="B44" s="872"/>
      <c r="C44" s="877"/>
      <c r="D44" s="877"/>
      <c r="E44" s="877"/>
      <c r="F44" s="877"/>
      <c r="G44" s="877"/>
      <c r="J44" s="872" t="s">
        <v>824</v>
      </c>
    </row>
    <row r="45" spans="2:16" ht="13.5" customHeight="1" x14ac:dyDescent="0.15">
      <c r="B45" s="872"/>
      <c r="C45" s="877"/>
      <c r="D45" s="877"/>
      <c r="E45" s="877"/>
      <c r="F45" s="877"/>
      <c r="G45" s="877"/>
      <c r="J45" s="872" t="s">
        <v>825</v>
      </c>
    </row>
    <row r="46" spans="2:16" ht="13.5" customHeight="1" x14ac:dyDescent="0.15">
      <c r="B46" s="841"/>
      <c r="J46" s="872" t="s">
        <v>826</v>
      </c>
    </row>
    <row r="47" spans="2:16" ht="13.5" customHeight="1" x14ac:dyDescent="0.25">
      <c r="B47" s="842"/>
      <c r="J47" s="842"/>
    </row>
  </sheetData>
  <mergeCells count="21">
    <mergeCell ref="B33:B35"/>
    <mergeCell ref="J33:J35"/>
    <mergeCell ref="J36:J38"/>
    <mergeCell ref="B24:B26"/>
    <mergeCell ref="J24:J26"/>
    <mergeCell ref="B27:B29"/>
    <mergeCell ref="J27:J29"/>
    <mergeCell ref="B30:B32"/>
    <mergeCell ref="J30:J32"/>
    <mergeCell ref="B15:B17"/>
    <mergeCell ref="J15:J17"/>
    <mergeCell ref="B18:B20"/>
    <mergeCell ref="J18:J20"/>
    <mergeCell ref="B21:B23"/>
    <mergeCell ref="J21:J23"/>
    <mergeCell ref="B6:B8"/>
    <mergeCell ref="J6:J8"/>
    <mergeCell ref="B9:B11"/>
    <mergeCell ref="J9:J11"/>
    <mergeCell ref="B12:B14"/>
    <mergeCell ref="J12:J14"/>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CCA3-A265-4EB2-BE75-5B4E9EE5730E}">
  <sheetPr codeName="Sheet28">
    <tabColor theme="7"/>
  </sheetPr>
  <dimension ref="A2:R52"/>
  <sheetViews>
    <sheetView showGridLines="0" view="pageBreakPreview" zoomScale="60" zoomScaleNormal="100" workbookViewId="0">
      <selection activeCell="Q47" sqref="Q47"/>
    </sheetView>
  </sheetViews>
  <sheetFormatPr defaultColWidth="9" defaultRowHeight="14.25" x14ac:dyDescent="0.25"/>
  <cols>
    <col min="1" max="1" width="3.125" style="2" customWidth="1"/>
    <col min="2" max="9" width="9" style="1"/>
    <col min="10" max="10" width="3.125" style="1" customWidth="1"/>
    <col min="11" max="11" width="9" style="1"/>
    <col min="12" max="12" width="12.375" style="1" customWidth="1"/>
    <col min="13" max="13" width="10.875" style="1" customWidth="1"/>
    <col min="14" max="14" width="9" style="1" customWidth="1"/>
    <col min="15" max="15" width="9" style="1"/>
    <col min="16" max="16" width="12.375" style="1" customWidth="1"/>
    <col min="17" max="18" width="10.875" style="1" customWidth="1"/>
    <col min="19" max="16384" width="9" style="1"/>
  </cols>
  <sheetData>
    <row r="2" spans="2:18" x14ac:dyDescent="0.25">
      <c r="L2" s="1" t="s">
        <v>306</v>
      </c>
    </row>
    <row r="3" spans="2:18" x14ac:dyDescent="0.25">
      <c r="B3" s="1" t="s">
        <v>813</v>
      </c>
      <c r="L3" s="1" t="s">
        <v>490</v>
      </c>
    </row>
    <row r="5" spans="2:18" x14ac:dyDescent="0.25">
      <c r="B5" s="37"/>
      <c r="C5" s="38"/>
      <c r="D5" s="38"/>
      <c r="E5" s="38"/>
      <c r="F5" s="38"/>
      <c r="G5" s="38"/>
      <c r="H5" s="38"/>
      <c r="I5" s="39"/>
      <c r="L5" s="1" t="s">
        <v>491</v>
      </c>
    </row>
    <row r="6" spans="2:18" x14ac:dyDescent="0.25">
      <c r="B6" s="36"/>
      <c r="C6" s="32"/>
      <c r="D6" s="32"/>
      <c r="E6" s="32"/>
      <c r="F6" s="32"/>
      <c r="G6" s="32"/>
      <c r="H6" s="32"/>
      <c r="I6" s="40"/>
      <c r="L6" s="44" t="s">
        <v>435</v>
      </c>
      <c r="M6" s="90" t="s">
        <v>141</v>
      </c>
      <c r="N6" s="905" t="s">
        <v>785</v>
      </c>
      <c r="O6" s="900" t="s">
        <v>435</v>
      </c>
      <c r="P6" s="90" t="s">
        <v>141</v>
      </c>
      <c r="Q6" s="905" t="s">
        <v>785</v>
      </c>
      <c r="R6" s="64"/>
    </row>
    <row r="7" spans="2:18" x14ac:dyDescent="0.25">
      <c r="B7" s="36"/>
      <c r="C7" s="32"/>
      <c r="D7" s="32"/>
      <c r="E7" s="32"/>
      <c r="F7" s="32"/>
      <c r="G7" s="32"/>
      <c r="H7" s="32"/>
      <c r="I7" s="40"/>
      <c r="L7" s="55" t="s">
        <v>83</v>
      </c>
      <c r="M7" s="895">
        <v>3342</v>
      </c>
      <c r="N7" s="59">
        <f>M7/$M$26</f>
        <v>8.2000196290116789E-3</v>
      </c>
      <c r="O7" s="901"/>
      <c r="P7" s="894">
        <f>M7</f>
        <v>3342</v>
      </c>
      <c r="Q7" s="59">
        <f t="shared" ref="Q7:Q25" si="0">P7/$M$26</f>
        <v>8.2000196290116789E-3</v>
      </c>
      <c r="R7" s="156"/>
    </row>
    <row r="8" spans="2:18" x14ac:dyDescent="0.25">
      <c r="B8" s="36"/>
      <c r="C8" s="32"/>
      <c r="D8" s="32"/>
      <c r="E8" s="32"/>
      <c r="F8" s="32"/>
      <c r="G8" s="32"/>
      <c r="H8" s="32"/>
      <c r="I8" s="40"/>
      <c r="L8" s="55" t="s">
        <v>726</v>
      </c>
      <c r="M8" s="895">
        <v>3691</v>
      </c>
      <c r="N8" s="59">
        <f>M8/$M$26</f>
        <v>9.056335263519481E-3</v>
      </c>
      <c r="O8" s="901"/>
      <c r="P8" s="894">
        <f>M8</f>
        <v>3691</v>
      </c>
      <c r="Q8" s="59">
        <f t="shared" si="0"/>
        <v>9.056335263519481E-3</v>
      </c>
      <c r="R8" s="156"/>
    </row>
    <row r="9" spans="2:18" x14ac:dyDescent="0.25">
      <c r="B9" s="36"/>
      <c r="C9" s="32"/>
      <c r="D9" s="32"/>
      <c r="E9" s="32"/>
      <c r="F9" s="32"/>
      <c r="G9" s="32"/>
      <c r="H9" s="32"/>
      <c r="I9" s="40"/>
      <c r="L9" s="55"/>
      <c r="M9" s="895"/>
      <c r="N9" s="519"/>
      <c r="O9" s="902" t="s">
        <v>736</v>
      </c>
      <c r="P9" s="58">
        <v>42931</v>
      </c>
      <c r="Q9" s="59">
        <f t="shared" si="0"/>
        <v>0.10533663755029934</v>
      </c>
      <c r="R9" s="156"/>
    </row>
    <row r="10" spans="2:18" x14ac:dyDescent="0.25">
      <c r="B10" s="36"/>
      <c r="C10" s="32"/>
      <c r="D10" s="32"/>
      <c r="E10" s="32"/>
      <c r="F10" s="32"/>
      <c r="G10" s="32"/>
      <c r="H10" s="32"/>
      <c r="I10" s="40"/>
      <c r="L10" s="55"/>
      <c r="M10" s="895"/>
      <c r="N10" s="519"/>
      <c r="O10" s="902" t="s">
        <v>783</v>
      </c>
      <c r="P10" s="58">
        <v>14777</v>
      </c>
      <c r="Q10" s="59">
        <f t="shared" si="0"/>
        <v>3.6257238198056728E-2</v>
      </c>
      <c r="R10" s="156"/>
    </row>
    <row r="11" spans="2:18" x14ac:dyDescent="0.25">
      <c r="B11" s="36"/>
      <c r="C11" s="32"/>
      <c r="D11" s="32"/>
      <c r="E11" s="32"/>
      <c r="F11" s="32"/>
      <c r="G11" s="32"/>
      <c r="H11" s="32"/>
      <c r="I11" s="40"/>
      <c r="L11" s="55" t="s">
        <v>728</v>
      </c>
      <c r="M11" s="895">
        <v>76803</v>
      </c>
      <c r="N11" s="59">
        <f>M11/$M$26</f>
        <v>0.18844587300029444</v>
      </c>
      <c r="O11" s="901"/>
      <c r="P11" s="894">
        <f>M11-P9-P10</f>
        <v>19095</v>
      </c>
      <c r="Q11" s="59">
        <f t="shared" si="0"/>
        <v>4.6851997251938365E-2</v>
      </c>
      <c r="R11" s="156"/>
    </row>
    <row r="12" spans="2:18" x14ac:dyDescent="0.25">
      <c r="B12" s="36"/>
      <c r="C12" s="32"/>
      <c r="D12" s="32"/>
      <c r="E12" s="32"/>
      <c r="F12" s="32"/>
      <c r="G12" s="32"/>
      <c r="H12" s="32"/>
      <c r="I12" s="40"/>
      <c r="L12" s="55" t="s">
        <v>730</v>
      </c>
      <c r="M12" s="895">
        <v>3543</v>
      </c>
      <c r="N12" s="59">
        <f t="shared" ref="N12:N17" si="1">M12/$M$26</f>
        <v>8.6931985474531358E-3</v>
      </c>
      <c r="O12" s="901"/>
      <c r="P12" s="894">
        <f>M12</f>
        <v>3543</v>
      </c>
      <c r="Q12" s="59">
        <f t="shared" si="0"/>
        <v>8.6931985474531358E-3</v>
      </c>
      <c r="R12" s="156"/>
    </row>
    <row r="13" spans="2:18" x14ac:dyDescent="0.25">
      <c r="B13" s="36"/>
      <c r="C13" s="32"/>
      <c r="D13" s="32"/>
      <c r="E13" s="32"/>
      <c r="F13" s="32"/>
      <c r="G13" s="32"/>
      <c r="H13" s="32"/>
      <c r="I13" s="40"/>
      <c r="L13" s="55" t="s">
        <v>732</v>
      </c>
      <c r="M13" s="895">
        <v>17394</v>
      </c>
      <c r="N13" s="59">
        <f t="shared" si="1"/>
        <v>4.2678378643635294E-2</v>
      </c>
      <c r="O13" s="901"/>
      <c r="P13" s="894">
        <f>M13</f>
        <v>17394</v>
      </c>
      <c r="Q13" s="59">
        <f t="shared" si="0"/>
        <v>4.2678378643635294E-2</v>
      </c>
      <c r="R13" s="156"/>
    </row>
    <row r="14" spans="2:18" x14ac:dyDescent="0.25">
      <c r="B14" s="36"/>
      <c r="C14" s="32"/>
      <c r="D14" s="32"/>
      <c r="E14" s="32"/>
      <c r="F14" s="32"/>
      <c r="G14" s="32"/>
      <c r="H14" s="32"/>
      <c r="I14" s="40"/>
      <c r="L14" s="55"/>
      <c r="M14" s="58"/>
      <c r="N14" s="519"/>
      <c r="O14" s="901" t="s">
        <v>784</v>
      </c>
      <c r="P14" s="58">
        <v>15247</v>
      </c>
      <c r="Q14" s="59">
        <f t="shared" si="0"/>
        <v>3.7410442634213364E-2</v>
      </c>
      <c r="R14" s="156"/>
    </row>
    <row r="15" spans="2:18" x14ac:dyDescent="0.25">
      <c r="B15" s="36"/>
      <c r="C15" s="32"/>
      <c r="D15" s="32"/>
      <c r="E15" s="32"/>
      <c r="F15" s="32"/>
      <c r="G15" s="32"/>
      <c r="H15" s="32"/>
      <c r="I15" s="40"/>
      <c r="L15" s="55" t="s">
        <v>734</v>
      </c>
      <c r="M15" s="895">
        <v>31640</v>
      </c>
      <c r="N15" s="59">
        <f t="shared" si="1"/>
        <v>7.7632741191481003E-2</v>
      </c>
      <c r="O15" s="901"/>
      <c r="P15" s="894">
        <f>M15-P14</f>
        <v>16393</v>
      </c>
      <c r="Q15" s="59">
        <f t="shared" si="0"/>
        <v>4.0222298557267638E-2</v>
      </c>
      <c r="R15" s="156"/>
    </row>
    <row r="16" spans="2:18" x14ac:dyDescent="0.25">
      <c r="B16" s="36"/>
      <c r="C16" s="32"/>
      <c r="D16" s="32"/>
      <c r="E16" s="32"/>
      <c r="F16" s="32"/>
      <c r="G16" s="32"/>
      <c r="H16" s="32"/>
      <c r="I16" s="40"/>
      <c r="L16" s="55" t="s">
        <v>52</v>
      </c>
      <c r="M16" s="895">
        <v>15689</v>
      </c>
      <c r="N16" s="59">
        <f t="shared" si="1"/>
        <v>3.8494945529492591E-2</v>
      </c>
      <c r="O16" s="901"/>
      <c r="P16" s="894">
        <f>M16</f>
        <v>15689</v>
      </c>
      <c r="Q16" s="59">
        <f t="shared" si="0"/>
        <v>3.8494945529492591E-2</v>
      </c>
      <c r="R16" s="156"/>
    </row>
    <row r="17" spans="2:18" x14ac:dyDescent="0.25">
      <c r="B17" s="36"/>
      <c r="C17" s="32"/>
      <c r="D17" s="32"/>
      <c r="E17" s="32"/>
      <c r="F17" s="32"/>
      <c r="G17" s="32"/>
      <c r="H17" s="32"/>
      <c r="I17" s="40"/>
      <c r="L17" s="55" t="s">
        <v>737</v>
      </c>
      <c r="M17" s="895">
        <v>3112</v>
      </c>
      <c r="N17" s="59">
        <f t="shared" si="1"/>
        <v>7.6356855432328985E-3</v>
      </c>
      <c r="O17" s="901"/>
      <c r="P17" s="894">
        <f>M17</f>
        <v>3112</v>
      </c>
      <c r="Q17" s="59">
        <f t="shared" si="0"/>
        <v>7.6356855432328985E-3</v>
      </c>
      <c r="R17" s="156"/>
    </row>
    <row r="18" spans="2:18" x14ac:dyDescent="0.25">
      <c r="B18" s="36"/>
      <c r="C18" s="32"/>
      <c r="D18" s="32"/>
      <c r="E18" s="32"/>
      <c r="F18" s="32"/>
      <c r="G18" s="32"/>
      <c r="H18" s="32"/>
      <c r="I18" s="40"/>
      <c r="L18" s="55"/>
      <c r="M18" s="58"/>
      <c r="N18" s="519"/>
      <c r="O18" s="903" t="s">
        <v>725</v>
      </c>
      <c r="P18" s="896">
        <v>110674</v>
      </c>
      <c r="Q18" s="59">
        <f t="shared" si="0"/>
        <v>0.27155265482382962</v>
      </c>
      <c r="R18" s="7"/>
    </row>
    <row r="19" spans="2:18" x14ac:dyDescent="0.25">
      <c r="B19" s="36"/>
      <c r="C19" s="32"/>
      <c r="D19" s="32"/>
      <c r="E19" s="32"/>
      <c r="F19" s="32"/>
      <c r="G19" s="32"/>
      <c r="H19" s="32"/>
      <c r="I19" s="40"/>
      <c r="L19" s="55"/>
      <c r="M19" s="58"/>
      <c r="N19" s="519"/>
      <c r="O19" s="903" t="s">
        <v>727</v>
      </c>
      <c r="P19" s="896">
        <v>7639</v>
      </c>
      <c r="Q19" s="59">
        <f t="shared" si="0"/>
        <v>1.8743252527235254E-2</v>
      </c>
    </row>
    <row r="20" spans="2:18" x14ac:dyDescent="0.25">
      <c r="B20" s="36"/>
      <c r="C20" s="32"/>
      <c r="D20" s="32"/>
      <c r="E20" s="32"/>
      <c r="F20" s="32"/>
      <c r="G20" s="32"/>
      <c r="H20" s="32"/>
      <c r="I20" s="40"/>
      <c r="L20" s="55"/>
      <c r="M20" s="58"/>
      <c r="N20" s="519"/>
      <c r="O20" s="903" t="s">
        <v>729</v>
      </c>
      <c r="P20" s="896">
        <v>11416</v>
      </c>
      <c r="Q20" s="59">
        <f t="shared" si="0"/>
        <v>2.8010599666306802E-2</v>
      </c>
    </row>
    <row r="21" spans="2:18" x14ac:dyDescent="0.25">
      <c r="B21" s="36"/>
      <c r="C21" s="32"/>
      <c r="D21" s="32"/>
      <c r="E21" s="32"/>
      <c r="F21" s="32"/>
      <c r="G21" s="32"/>
      <c r="H21" s="32"/>
      <c r="I21" s="40"/>
      <c r="L21" s="55"/>
      <c r="M21" s="58"/>
      <c r="N21" s="519"/>
      <c r="O21" s="903" t="s">
        <v>723</v>
      </c>
      <c r="P21" s="896">
        <v>65488</v>
      </c>
      <c r="Q21" s="59">
        <f t="shared" si="0"/>
        <v>0.16068308960643832</v>
      </c>
    </row>
    <row r="22" spans="2:18" x14ac:dyDescent="0.25">
      <c r="B22" s="36"/>
      <c r="C22" s="32"/>
      <c r="D22" s="32"/>
      <c r="E22" s="32"/>
      <c r="F22" s="32"/>
      <c r="G22" s="32"/>
      <c r="H22" s="32"/>
      <c r="I22" s="40"/>
      <c r="L22" s="897"/>
      <c r="M22" s="58"/>
      <c r="N22" s="519"/>
      <c r="O22" s="901" t="s">
        <v>731</v>
      </c>
      <c r="P22" s="896">
        <v>10351</v>
      </c>
      <c r="Q22" s="59">
        <f t="shared" si="0"/>
        <v>2.5397487486505055E-2</v>
      </c>
    </row>
    <row r="23" spans="2:18" x14ac:dyDescent="0.25">
      <c r="B23" s="36"/>
      <c r="C23" s="32"/>
      <c r="D23" s="32"/>
      <c r="E23" s="32"/>
      <c r="F23" s="32"/>
      <c r="G23" s="32"/>
      <c r="H23" s="32"/>
      <c r="I23" s="40"/>
      <c r="L23" s="897"/>
      <c r="M23" s="58"/>
      <c r="N23" s="519"/>
      <c r="O23" s="901" t="s">
        <v>733</v>
      </c>
      <c r="P23" s="896">
        <v>12916</v>
      </c>
      <c r="Q23" s="59">
        <f t="shared" si="0"/>
        <v>3.1691039356168418E-2</v>
      </c>
    </row>
    <row r="24" spans="2:18" x14ac:dyDescent="0.25">
      <c r="B24" s="36"/>
      <c r="C24" s="32"/>
      <c r="D24" s="32"/>
      <c r="E24" s="32"/>
      <c r="F24" s="32"/>
      <c r="G24" s="32"/>
      <c r="H24" s="32"/>
      <c r="I24" s="40"/>
      <c r="L24" s="55" t="s">
        <v>739</v>
      </c>
      <c r="M24" s="895">
        <v>246038</v>
      </c>
      <c r="N24" s="59">
        <f t="shared" ref="N24:N25" si="2">M24/$M$26</f>
        <v>0.60368534694278142</v>
      </c>
      <c r="O24" s="901" t="s">
        <v>735</v>
      </c>
      <c r="P24" s="896">
        <v>27554</v>
      </c>
      <c r="Q24" s="59">
        <f t="shared" si="0"/>
        <v>6.7607223476297967E-2</v>
      </c>
    </row>
    <row r="25" spans="2:18" x14ac:dyDescent="0.25">
      <c r="B25" s="36"/>
      <c r="C25" s="32"/>
      <c r="D25" s="32"/>
      <c r="E25" s="32"/>
      <c r="F25" s="32"/>
      <c r="G25" s="32"/>
      <c r="H25" s="32"/>
      <c r="I25" s="40"/>
      <c r="L25" s="60" t="s">
        <v>782</v>
      </c>
      <c r="M25" s="898">
        <v>6308</v>
      </c>
      <c r="N25" s="63">
        <f t="shared" si="2"/>
        <v>1.5477475709098047E-2</v>
      </c>
      <c r="O25" s="904"/>
      <c r="P25" s="899">
        <f>M25</f>
        <v>6308</v>
      </c>
      <c r="Q25" s="63">
        <f t="shared" si="0"/>
        <v>1.5477475709098047E-2</v>
      </c>
    </row>
    <row r="26" spans="2:18" x14ac:dyDescent="0.25">
      <c r="B26" s="36"/>
      <c r="C26" s="32"/>
      <c r="D26" s="32"/>
      <c r="E26" s="32"/>
      <c r="F26" s="32"/>
      <c r="G26" s="32"/>
      <c r="H26" s="32"/>
      <c r="I26" s="40"/>
      <c r="L26" s="9"/>
      <c r="M26" s="1">
        <v>407560</v>
      </c>
    </row>
    <row r="27" spans="2:18" x14ac:dyDescent="0.25">
      <c r="B27" s="14"/>
      <c r="C27" s="7"/>
      <c r="D27" s="7"/>
      <c r="E27" s="7"/>
      <c r="F27" s="7"/>
      <c r="G27" s="7"/>
      <c r="H27" s="7"/>
      <c r="I27" s="15"/>
      <c r="L27" s="9"/>
      <c r="P27" s="893"/>
    </row>
    <row r="28" spans="2:18" x14ac:dyDescent="0.25">
      <c r="B28" s="14"/>
      <c r="C28" s="7"/>
      <c r="D28" s="7"/>
      <c r="E28" s="7"/>
      <c r="F28" s="7"/>
      <c r="G28" s="7"/>
      <c r="H28" s="7"/>
      <c r="I28" s="15"/>
      <c r="K28" s="7"/>
      <c r="O28" s="7"/>
      <c r="P28" s="893"/>
      <c r="Q28" s="7"/>
      <c r="R28" s="7"/>
    </row>
    <row r="29" spans="2:18" x14ac:dyDescent="0.25">
      <c r="B29" s="14"/>
      <c r="C29" s="7"/>
      <c r="D29" s="7"/>
      <c r="E29" s="7"/>
      <c r="F29" s="7"/>
      <c r="G29" s="7"/>
      <c r="H29" s="7"/>
      <c r="I29" s="15"/>
      <c r="K29" s="7"/>
      <c r="O29" s="7"/>
      <c r="P29" s="893"/>
      <c r="R29" s="7"/>
    </row>
    <row r="30" spans="2:18" x14ac:dyDescent="0.25">
      <c r="B30" s="36"/>
      <c r="C30" s="32"/>
      <c r="D30" s="32"/>
      <c r="E30" s="32"/>
      <c r="F30" s="32"/>
      <c r="G30" s="32"/>
      <c r="H30" s="32"/>
      <c r="I30" s="40"/>
      <c r="K30" s="7"/>
      <c r="L30" s="7"/>
      <c r="M30" s="7"/>
      <c r="N30" s="7"/>
      <c r="O30" s="7"/>
      <c r="P30" s="65"/>
      <c r="Q30" s="7"/>
      <c r="R30" s="7"/>
    </row>
    <row r="31" spans="2:18" x14ac:dyDescent="0.25">
      <c r="B31" s="36"/>
      <c r="C31" s="32"/>
      <c r="D31" s="32"/>
      <c r="E31" s="32"/>
      <c r="F31" s="32"/>
      <c r="G31" s="32"/>
      <c r="H31" s="32"/>
      <c r="I31" s="40"/>
      <c r="K31" s="7"/>
      <c r="L31" s="7"/>
      <c r="M31" s="7"/>
      <c r="N31" s="7"/>
      <c r="O31" s="64"/>
      <c r="P31" s="893"/>
      <c r="Q31" s="891"/>
      <c r="R31" s="64"/>
    </row>
    <row r="32" spans="2:18" x14ac:dyDescent="0.25">
      <c r="B32" s="36"/>
      <c r="C32" s="32"/>
      <c r="D32" s="32"/>
      <c r="E32" s="32"/>
      <c r="F32" s="32"/>
      <c r="G32" s="32"/>
      <c r="H32" s="32"/>
      <c r="I32" s="40"/>
      <c r="K32" s="7"/>
      <c r="L32" s="7"/>
      <c r="M32" s="7"/>
      <c r="O32" s="64"/>
      <c r="P32" s="893"/>
      <c r="Q32" s="7"/>
      <c r="R32" s="156"/>
    </row>
    <row r="33" spans="2:18" x14ac:dyDescent="0.25">
      <c r="B33" s="36"/>
      <c r="C33" s="32"/>
      <c r="D33" s="32"/>
      <c r="E33" s="32"/>
      <c r="F33" s="32"/>
      <c r="G33" s="32"/>
      <c r="H33" s="32"/>
      <c r="I33" s="40"/>
      <c r="K33" s="7"/>
      <c r="L33" s="64"/>
      <c r="M33" s="891"/>
      <c r="N33" s="892"/>
      <c r="O33" s="64"/>
      <c r="P33" s="893"/>
      <c r="Q33" s="7"/>
      <c r="R33" s="156"/>
    </row>
    <row r="34" spans="2:18" x14ac:dyDescent="0.25">
      <c r="B34" s="36"/>
      <c r="C34" s="32"/>
      <c r="D34" s="32"/>
      <c r="E34" s="32"/>
      <c r="F34" s="32"/>
      <c r="G34" s="32"/>
      <c r="H34" s="32"/>
      <c r="I34" s="40"/>
      <c r="K34" s="7"/>
      <c r="L34" s="7"/>
      <c r="M34" s="148"/>
      <c r="N34" s="892"/>
      <c r="O34" s="64"/>
      <c r="P34" s="7"/>
      <c r="Q34" s="7"/>
      <c r="R34" s="156"/>
    </row>
    <row r="35" spans="2:18" x14ac:dyDescent="0.25">
      <c r="B35" s="36"/>
      <c r="C35" s="32"/>
      <c r="D35" s="32"/>
      <c r="E35" s="32"/>
      <c r="F35" s="32"/>
      <c r="G35" s="32"/>
      <c r="H35" s="32"/>
      <c r="I35" s="40"/>
      <c r="K35" s="7"/>
      <c r="L35" s="7"/>
      <c r="M35" s="148"/>
      <c r="O35" s="64"/>
      <c r="P35" s="7"/>
      <c r="Q35" s="7"/>
      <c r="R35" s="156"/>
    </row>
    <row r="36" spans="2:18" x14ac:dyDescent="0.25">
      <c r="B36" s="36"/>
      <c r="C36" s="32"/>
      <c r="D36" s="32"/>
      <c r="E36" s="32"/>
      <c r="F36" s="32"/>
      <c r="G36" s="32"/>
      <c r="H36" s="32"/>
      <c r="I36" s="40"/>
      <c r="K36" s="7"/>
      <c r="L36" s="7"/>
      <c r="M36" s="148"/>
      <c r="N36" s="892"/>
      <c r="O36" s="64"/>
      <c r="P36" s="7"/>
      <c r="Q36" s="7"/>
      <c r="R36" s="156"/>
    </row>
    <row r="37" spans="2:18" x14ac:dyDescent="0.25">
      <c r="B37" s="41"/>
      <c r="C37" s="42"/>
      <c r="D37" s="42"/>
      <c r="E37" s="42"/>
      <c r="F37" s="42"/>
      <c r="G37" s="42"/>
      <c r="H37" s="42"/>
      <c r="I37" s="43"/>
      <c r="K37" s="7"/>
      <c r="L37" s="7"/>
      <c r="M37" s="148"/>
      <c r="N37" s="892"/>
      <c r="O37" s="64"/>
      <c r="P37" s="7"/>
      <c r="Q37" s="7"/>
      <c r="R37" s="156"/>
    </row>
    <row r="38" spans="2:18" x14ac:dyDescent="0.25">
      <c r="B38" s="32"/>
      <c r="C38" s="32"/>
      <c r="D38" s="32"/>
      <c r="E38" s="32"/>
      <c r="F38" s="32"/>
      <c r="G38" s="32"/>
      <c r="H38" s="32"/>
      <c r="I38" s="32"/>
      <c r="K38" s="7"/>
      <c r="L38" s="7"/>
      <c r="M38" s="148"/>
      <c r="O38" s="64"/>
      <c r="P38" s="7"/>
      <c r="Q38" s="7"/>
      <c r="R38" s="156"/>
    </row>
    <row r="39" spans="2:18" x14ac:dyDescent="0.25">
      <c r="B39" s="32"/>
      <c r="C39" s="32"/>
      <c r="D39" s="32"/>
      <c r="E39" s="32"/>
      <c r="F39" s="32"/>
      <c r="G39" s="32"/>
      <c r="H39" s="32"/>
      <c r="I39" s="32"/>
      <c r="K39" s="7"/>
      <c r="L39" s="7"/>
      <c r="M39" s="148"/>
      <c r="N39" s="892"/>
      <c r="O39" s="64"/>
      <c r="P39" s="7"/>
      <c r="Q39" s="7"/>
      <c r="R39" s="156"/>
    </row>
    <row r="40" spans="2:18" x14ac:dyDescent="0.25">
      <c r="B40" s="32"/>
      <c r="C40" s="32"/>
      <c r="D40" s="32"/>
      <c r="E40" s="32"/>
      <c r="F40" s="32"/>
      <c r="G40" s="32"/>
      <c r="H40" s="32"/>
      <c r="I40" s="32"/>
      <c r="K40" s="7"/>
      <c r="L40" s="7"/>
      <c r="M40" s="148"/>
      <c r="N40" s="892"/>
      <c r="O40" s="64"/>
      <c r="P40" s="7"/>
      <c r="Q40" s="7"/>
      <c r="R40" s="156"/>
    </row>
    <row r="41" spans="2:18" x14ac:dyDescent="0.25">
      <c r="B41" s="32"/>
      <c r="C41" s="32"/>
      <c r="D41" s="32"/>
      <c r="E41" s="32"/>
      <c r="F41" s="32"/>
      <c r="G41" s="32"/>
      <c r="H41" s="32"/>
      <c r="I41" s="32"/>
      <c r="K41" s="7"/>
      <c r="L41" s="7"/>
      <c r="M41" s="148"/>
      <c r="N41" s="892"/>
      <c r="O41" s="64"/>
      <c r="P41" s="7"/>
      <c r="Q41" s="7"/>
      <c r="R41" s="156"/>
    </row>
    <row r="42" spans="2:18" x14ac:dyDescent="0.25">
      <c r="B42" s="32"/>
      <c r="C42" s="32"/>
      <c r="D42" s="32"/>
      <c r="E42" s="32"/>
      <c r="F42" s="32"/>
      <c r="G42" s="32"/>
      <c r="H42" s="32"/>
      <c r="I42" s="32"/>
      <c r="K42" s="7"/>
      <c r="L42" s="7"/>
      <c r="M42" s="148"/>
      <c r="N42" s="892"/>
      <c r="O42" s="64"/>
      <c r="P42" s="7"/>
      <c r="Q42" s="7"/>
      <c r="R42" s="156"/>
    </row>
    <row r="43" spans="2:18" x14ac:dyDescent="0.25">
      <c r="B43" s="32"/>
      <c r="C43" s="32"/>
      <c r="D43" s="32"/>
      <c r="E43" s="32"/>
      <c r="F43" s="32"/>
      <c r="G43" s="32"/>
      <c r="H43" s="32"/>
      <c r="I43" s="32"/>
      <c r="K43" s="7"/>
      <c r="L43" s="7"/>
      <c r="M43" s="148"/>
      <c r="N43" s="7"/>
      <c r="O43" s="7"/>
      <c r="P43" s="7"/>
      <c r="Q43" s="7"/>
      <c r="R43" s="7"/>
    </row>
    <row r="44" spans="2:18" x14ac:dyDescent="0.25">
      <c r="B44" s="32"/>
      <c r="C44" s="32"/>
      <c r="D44" s="32"/>
      <c r="E44" s="32"/>
      <c r="F44" s="32"/>
      <c r="G44" s="9"/>
      <c r="H44" s="32"/>
      <c r="I44" s="32"/>
      <c r="K44" s="7"/>
      <c r="L44" s="7"/>
      <c r="M44" s="148"/>
      <c r="N44" s="7"/>
      <c r="O44" s="7"/>
      <c r="P44" s="7"/>
      <c r="Q44" s="7"/>
      <c r="R44" s="7"/>
    </row>
    <row r="45" spans="2:18" x14ac:dyDescent="0.25">
      <c r="B45" s="32"/>
      <c r="C45" s="32"/>
      <c r="D45" s="32"/>
      <c r="E45" s="32"/>
      <c r="F45" s="32"/>
      <c r="H45" s="32"/>
      <c r="I45" s="32"/>
      <c r="K45" s="7"/>
      <c r="L45" s="7"/>
      <c r="M45" s="7"/>
      <c r="N45" s="7"/>
      <c r="O45" s="7"/>
      <c r="P45" s="7"/>
      <c r="Q45" s="7"/>
      <c r="R45" s="7"/>
    </row>
    <row r="46" spans="2:18" x14ac:dyDescent="0.25">
      <c r="B46" s="32"/>
      <c r="C46" s="32"/>
      <c r="D46" s="32"/>
      <c r="E46" s="32"/>
      <c r="F46" s="32"/>
      <c r="H46" s="32"/>
      <c r="I46" s="32"/>
      <c r="K46" s="7"/>
      <c r="L46" s="7"/>
      <c r="M46" s="7"/>
      <c r="N46" s="7"/>
      <c r="O46" s="7"/>
      <c r="P46" s="7"/>
      <c r="Q46" s="7"/>
      <c r="R46" s="7"/>
    </row>
    <row r="47" spans="2:18" x14ac:dyDescent="0.25">
      <c r="B47" s="32"/>
      <c r="C47" s="32"/>
      <c r="D47" s="32"/>
      <c r="E47" s="32"/>
      <c r="F47" s="32"/>
      <c r="H47" s="32"/>
      <c r="I47" s="32"/>
      <c r="K47" s="7"/>
      <c r="L47" s="32"/>
      <c r="M47" s="7"/>
      <c r="N47" s="7"/>
      <c r="O47" s="7"/>
      <c r="P47" s="7"/>
      <c r="Q47" s="7"/>
      <c r="R47" s="7"/>
    </row>
    <row r="48" spans="2:18" x14ac:dyDescent="0.25">
      <c r="B48" s="32"/>
      <c r="C48" s="32"/>
      <c r="D48" s="32"/>
      <c r="E48" s="32"/>
      <c r="F48" s="32"/>
      <c r="H48" s="32"/>
      <c r="I48" s="32"/>
      <c r="K48" s="7"/>
      <c r="L48" s="32"/>
      <c r="M48" s="7"/>
      <c r="N48" s="7"/>
      <c r="O48" s="7"/>
      <c r="P48" s="7"/>
      <c r="Q48" s="7"/>
      <c r="R48" s="7"/>
    </row>
    <row r="49" spans="2:18" x14ac:dyDescent="0.25">
      <c r="B49" s="32"/>
      <c r="C49" s="32"/>
      <c r="D49" s="32"/>
      <c r="E49" s="32"/>
      <c r="F49" s="32"/>
      <c r="H49" s="32"/>
      <c r="I49" s="32"/>
      <c r="K49" s="7"/>
      <c r="L49" s="32"/>
      <c r="M49" s="7"/>
      <c r="N49" s="7"/>
      <c r="O49" s="7"/>
      <c r="P49" s="7"/>
      <c r="Q49" s="7"/>
      <c r="R49" s="7"/>
    </row>
    <row r="50" spans="2:18" x14ac:dyDescent="0.25">
      <c r="B50" s="32"/>
      <c r="C50" s="32"/>
      <c r="D50" s="32"/>
      <c r="E50" s="32"/>
      <c r="F50" s="32"/>
      <c r="G50" s="32"/>
      <c r="H50" s="32"/>
      <c r="I50" s="32"/>
      <c r="L50" s="32"/>
      <c r="M50" s="7"/>
    </row>
    <row r="51" spans="2:18" x14ac:dyDescent="0.25">
      <c r="B51" s="32"/>
      <c r="C51" s="32"/>
      <c r="D51" s="32"/>
      <c r="E51" s="32"/>
      <c r="F51" s="32"/>
      <c r="G51" s="32"/>
      <c r="H51" s="32"/>
      <c r="I51" s="32"/>
      <c r="L51" s="32"/>
      <c r="M51" s="7"/>
    </row>
    <row r="52" spans="2:18" x14ac:dyDescent="0.25">
      <c r="B52" s="9"/>
      <c r="C52" s="9"/>
      <c r="D52" s="9"/>
      <c r="E52" s="9"/>
      <c r="F52" s="9"/>
      <c r="H52" s="9"/>
      <c r="I52" s="9"/>
      <c r="L52" s="9"/>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94DE-5412-4327-946F-9B3AD6B014C8}">
  <dimension ref="A1"/>
  <sheetViews>
    <sheetView topLeftCell="A19" zoomScaleNormal="100" workbookViewId="0">
      <selection activeCell="T43" sqref="T43"/>
    </sheetView>
  </sheetViews>
  <sheetFormatPr defaultRowHeight="14.25" x14ac:dyDescent="0.25"/>
  <sheetData/>
  <phoneticPr fontId="4"/>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76FC-F581-4F3C-977E-8BBC199CFF68}">
  <sheetPr codeName="Sheet42">
    <tabColor theme="7"/>
  </sheetPr>
  <dimension ref="A1:AC46"/>
  <sheetViews>
    <sheetView showGridLines="0" view="pageBreakPreview" zoomScale="70" zoomScaleNormal="70" zoomScaleSheetLayoutView="70" workbookViewId="0">
      <selection activeCell="I45" sqref="I45"/>
    </sheetView>
  </sheetViews>
  <sheetFormatPr defaultColWidth="9" defaultRowHeight="14.25" x14ac:dyDescent="0.25"/>
  <cols>
    <col min="1" max="1" width="3.125" style="2" customWidth="1"/>
    <col min="2" max="2" width="11.375" style="1" customWidth="1"/>
    <col min="3" max="3" width="11.125" style="1" customWidth="1"/>
    <col min="4" max="11" width="10.375" style="1" customWidth="1"/>
    <col min="12" max="12" width="0.875" customWidth="1"/>
    <col min="13" max="13" width="11.375" style="1" customWidth="1"/>
    <col min="14" max="14" width="11.125" style="1" customWidth="1"/>
    <col min="15" max="16" width="10.375" style="1" customWidth="1"/>
    <col min="17" max="17" width="9" style="1"/>
    <col min="18" max="18" width="13.625" style="1" customWidth="1"/>
    <col min="19" max="19" width="10.875" style="1" customWidth="1"/>
    <col min="20" max="20" width="9" style="1" hidden="1" customWidth="1"/>
    <col min="21" max="16384" width="9" style="1"/>
  </cols>
  <sheetData>
    <row r="1" spans="1:29" x14ac:dyDescent="0.25">
      <c r="A1" s="2" t="s">
        <v>744</v>
      </c>
    </row>
    <row r="3" spans="1:29" ht="14.25" customHeight="1" x14ac:dyDescent="0.25">
      <c r="A3" s="373"/>
      <c r="B3" s="821"/>
      <c r="C3" s="83"/>
    </row>
    <row r="4" spans="1:29" ht="14.25" customHeight="1" thickBot="1" x14ac:dyDescent="0.3">
      <c r="C4" s="629"/>
      <c r="K4" s="65" t="s">
        <v>455</v>
      </c>
      <c r="O4" s="65"/>
      <c r="P4" s="65" t="s">
        <v>455</v>
      </c>
      <c r="R4" s="1" t="s">
        <v>306</v>
      </c>
    </row>
    <row r="5" spans="1:29" ht="14.25" customHeight="1" x14ac:dyDescent="0.25">
      <c r="B5" s="70" t="s">
        <v>435</v>
      </c>
      <c r="C5" s="71" t="s">
        <v>457</v>
      </c>
      <c r="D5" s="549">
        <v>40179</v>
      </c>
      <c r="E5" s="549">
        <v>40544</v>
      </c>
      <c r="F5" s="549">
        <v>40909</v>
      </c>
      <c r="G5" s="549">
        <v>41275</v>
      </c>
      <c r="H5" s="550">
        <v>41640</v>
      </c>
      <c r="I5" s="881">
        <v>42005</v>
      </c>
      <c r="J5" s="549">
        <v>42370</v>
      </c>
      <c r="K5" s="550">
        <v>42736</v>
      </c>
      <c r="M5" s="70" t="s">
        <v>435</v>
      </c>
      <c r="N5" s="71" t="s">
        <v>457</v>
      </c>
      <c r="O5" s="548">
        <v>43101</v>
      </c>
      <c r="P5" s="662" t="s">
        <v>688</v>
      </c>
      <c r="Q5" s="98"/>
      <c r="S5" s="1" t="s">
        <v>496</v>
      </c>
    </row>
    <row r="6" spans="1:29" ht="14.25" customHeight="1" x14ac:dyDescent="0.25">
      <c r="B6" s="1024" t="s">
        <v>73</v>
      </c>
      <c r="C6" s="10" t="s">
        <v>497</v>
      </c>
      <c r="D6" s="270">
        <v>3230955</v>
      </c>
      <c r="E6" s="270">
        <v>3239788</v>
      </c>
      <c r="F6" s="270">
        <v>2883078</v>
      </c>
      <c r="G6" s="270">
        <v>3010766</v>
      </c>
      <c r="H6" s="271">
        <v>3086541</v>
      </c>
      <c r="I6" s="272">
        <v>2969363</v>
      </c>
      <c r="J6" s="270">
        <v>2068800</v>
      </c>
      <c r="K6" s="271">
        <v>2258315</v>
      </c>
      <c r="M6" s="1024" t="s">
        <v>73</v>
      </c>
      <c r="N6" s="173"/>
      <c r="O6" s="658"/>
      <c r="P6" s="653"/>
      <c r="Q6" s="97"/>
      <c r="S6" s="1" t="s">
        <v>498</v>
      </c>
    </row>
    <row r="7" spans="1:29" ht="14.25" customHeight="1" x14ac:dyDescent="0.25">
      <c r="B7" s="1025"/>
      <c r="C7" s="308" t="s">
        <v>499</v>
      </c>
      <c r="D7" s="276">
        <v>2096045</v>
      </c>
      <c r="E7" s="276">
        <v>2228212</v>
      </c>
      <c r="F7" s="276">
        <v>2345922</v>
      </c>
      <c r="G7" s="276">
        <v>2430234</v>
      </c>
      <c r="H7" s="277">
        <v>2479459</v>
      </c>
      <c r="I7" s="278">
        <v>2637637</v>
      </c>
      <c r="J7" s="276">
        <v>2531200</v>
      </c>
      <c r="K7" s="277">
        <v>2759685</v>
      </c>
      <c r="M7" s="1025"/>
      <c r="N7" s="308" t="s">
        <v>499</v>
      </c>
      <c r="O7" s="275">
        <v>3076364.023870673</v>
      </c>
      <c r="P7" s="654">
        <v>2989045.0542333703</v>
      </c>
      <c r="Q7" s="97"/>
      <c r="S7" s="1" t="s">
        <v>500</v>
      </c>
    </row>
    <row r="8" spans="1:29" ht="14.25" customHeight="1" x14ac:dyDescent="0.25">
      <c r="B8" s="1026"/>
      <c r="C8" s="309" t="s">
        <v>137</v>
      </c>
      <c r="D8" s="282">
        <v>5327000</v>
      </c>
      <c r="E8" s="282">
        <v>5468000</v>
      </c>
      <c r="F8" s="282">
        <v>5229000</v>
      </c>
      <c r="G8" s="282">
        <v>5441000</v>
      </c>
      <c r="H8" s="283">
        <v>5566000</v>
      </c>
      <c r="I8" s="284">
        <v>5607000</v>
      </c>
      <c r="J8" s="282">
        <v>4600000</v>
      </c>
      <c r="K8" s="283">
        <v>5018000</v>
      </c>
      <c r="M8" s="1026"/>
      <c r="N8" s="336"/>
      <c r="O8" s="659"/>
      <c r="P8" s="655"/>
      <c r="Q8" s="97"/>
    </row>
    <row r="9" spans="1:29" ht="14.25" customHeight="1" x14ac:dyDescent="0.25">
      <c r="B9" s="1024" t="s">
        <v>74</v>
      </c>
      <c r="C9" s="10" t="s">
        <v>497</v>
      </c>
      <c r="D9" s="270">
        <v>15463288</v>
      </c>
      <c r="E9" s="270">
        <v>15154378</v>
      </c>
      <c r="F9" s="270">
        <v>14707171</v>
      </c>
      <c r="G9" s="270">
        <v>15655787</v>
      </c>
      <c r="H9" s="271">
        <v>13826188</v>
      </c>
      <c r="I9" s="272">
        <v>13895061</v>
      </c>
      <c r="J9" s="270">
        <v>8535441</v>
      </c>
      <c r="K9" s="271">
        <v>9920099</v>
      </c>
      <c r="M9" s="1024" t="s">
        <v>74</v>
      </c>
      <c r="N9" s="173"/>
      <c r="O9" s="658"/>
      <c r="P9" s="653"/>
      <c r="Q9" s="97"/>
      <c r="S9" s="1" t="s">
        <v>502</v>
      </c>
    </row>
    <row r="10" spans="1:29" ht="14.25" customHeight="1" x14ac:dyDescent="0.25">
      <c r="B10" s="1025"/>
      <c r="C10" s="308" t="s">
        <v>499</v>
      </c>
      <c r="D10" s="276">
        <v>2064891</v>
      </c>
      <c r="E10" s="276">
        <v>1963263</v>
      </c>
      <c r="F10" s="276">
        <v>1852442</v>
      </c>
      <c r="G10" s="276">
        <v>1963425</v>
      </c>
      <c r="H10" s="277">
        <v>1965667</v>
      </c>
      <c r="I10" s="278">
        <v>1960469</v>
      </c>
      <c r="J10" s="276">
        <v>1340544</v>
      </c>
      <c r="K10" s="277">
        <v>1761464</v>
      </c>
      <c r="M10" s="1025"/>
      <c r="N10" s="308" t="s">
        <v>499</v>
      </c>
      <c r="O10" s="275">
        <v>1849200.4832980961</v>
      </c>
      <c r="P10" s="654">
        <v>1629159.0758513096</v>
      </c>
      <c r="Q10" s="97"/>
      <c r="S10" s="541" t="s">
        <v>435</v>
      </c>
      <c r="T10" s="541" t="s">
        <v>457</v>
      </c>
      <c r="U10" s="552">
        <v>39814</v>
      </c>
      <c r="V10" s="553">
        <v>40179</v>
      </c>
      <c r="W10" s="553">
        <v>40544</v>
      </c>
      <c r="X10" s="553">
        <v>40909</v>
      </c>
      <c r="Y10" s="553">
        <v>41275</v>
      </c>
      <c r="Z10" s="553">
        <v>41640</v>
      </c>
      <c r="AA10" s="553">
        <v>42005</v>
      </c>
      <c r="AB10" s="553">
        <v>42370</v>
      </c>
      <c r="AC10" s="554">
        <v>42736</v>
      </c>
    </row>
    <row r="11" spans="1:29" ht="14.25" customHeight="1" x14ac:dyDescent="0.25">
      <c r="B11" s="1025"/>
      <c r="C11" s="332" t="s">
        <v>137</v>
      </c>
      <c r="D11" s="282">
        <v>17528179</v>
      </c>
      <c r="E11" s="282">
        <v>17117641</v>
      </c>
      <c r="F11" s="282">
        <v>16559613</v>
      </c>
      <c r="G11" s="282">
        <v>17619212</v>
      </c>
      <c r="H11" s="283">
        <v>15791855</v>
      </c>
      <c r="I11" s="284">
        <v>15855530</v>
      </c>
      <c r="J11" s="282">
        <v>9875985</v>
      </c>
      <c r="K11" s="283">
        <v>11681563</v>
      </c>
      <c r="M11" s="1025"/>
      <c r="N11" s="336"/>
      <c r="O11" s="659"/>
      <c r="P11" s="655"/>
      <c r="Q11" s="97"/>
      <c r="S11" s="120" t="s">
        <v>73</v>
      </c>
      <c r="T11" s="126" t="s">
        <v>497</v>
      </c>
      <c r="U11" s="577">
        <v>3574569</v>
      </c>
      <c r="V11" s="578">
        <v>3230955</v>
      </c>
      <c r="W11" s="578">
        <v>3239788</v>
      </c>
      <c r="X11" s="578">
        <v>2883078</v>
      </c>
      <c r="Y11" s="578">
        <v>3010766</v>
      </c>
      <c r="Z11" s="578">
        <v>3086541</v>
      </c>
      <c r="AA11" s="578">
        <v>2969363</v>
      </c>
      <c r="AB11" s="578">
        <v>2068800</v>
      </c>
      <c r="AC11" s="579">
        <v>2258315</v>
      </c>
    </row>
    <row r="12" spans="1:29" ht="14.25" customHeight="1" x14ac:dyDescent="0.25">
      <c r="B12" s="1024" t="s">
        <v>75</v>
      </c>
      <c r="C12" s="10" t="s">
        <v>497</v>
      </c>
      <c r="D12" s="270">
        <v>3826505</v>
      </c>
      <c r="E12" s="270">
        <v>3790518</v>
      </c>
      <c r="F12" s="270">
        <v>3858616</v>
      </c>
      <c r="G12" s="270">
        <v>3890996</v>
      </c>
      <c r="H12" s="271">
        <v>3898055</v>
      </c>
      <c r="I12" s="272">
        <v>4052312</v>
      </c>
      <c r="J12" s="270">
        <v>3824222</v>
      </c>
      <c r="K12" s="271">
        <v>3924781</v>
      </c>
      <c r="M12" s="1024" t="s">
        <v>75</v>
      </c>
      <c r="N12" s="173"/>
      <c r="O12" s="658"/>
      <c r="P12" s="653"/>
      <c r="Q12" s="97"/>
      <c r="S12" s="139"/>
      <c r="T12" s="551" t="s">
        <v>499</v>
      </c>
      <c r="U12" s="580">
        <v>1907431</v>
      </c>
      <c r="V12" s="581">
        <v>2096045</v>
      </c>
      <c r="W12" s="581">
        <v>2228212</v>
      </c>
      <c r="X12" s="581">
        <v>2345922</v>
      </c>
      <c r="Y12" s="581">
        <v>2430234</v>
      </c>
      <c r="Z12" s="581">
        <v>2479459</v>
      </c>
      <c r="AA12" s="581">
        <v>2637637</v>
      </c>
      <c r="AB12" s="581">
        <v>2531200</v>
      </c>
      <c r="AC12" s="582">
        <v>2759685</v>
      </c>
    </row>
    <row r="13" spans="1:29" ht="14.25" customHeight="1" x14ac:dyDescent="0.25">
      <c r="B13" s="1025"/>
      <c r="C13" s="308" t="s">
        <v>499</v>
      </c>
      <c r="D13" s="276">
        <v>513421</v>
      </c>
      <c r="E13" s="276">
        <v>525288</v>
      </c>
      <c r="F13" s="276">
        <v>561240</v>
      </c>
      <c r="G13" s="276">
        <v>543380</v>
      </c>
      <c r="H13" s="277">
        <v>520592</v>
      </c>
      <c r="I13" s="278">
        <v>539489</v>
      </c>
      <c r="J13" s="276">
        <v>601690</v>
      </c>
      <c r="K13" s="277">
        <v>513856</v>
      </c>
      <c r="M13" s="1025"/>
      <c r="N13" s="308" t="s">
        <v>499</v>
      </c>
      <c r="O13" s="275">
        <v>593756.37270676147</v>
      </c>
      <c r="P13" s="654">
        <v>589480.42949128023</v>
      </c>
      <c r="Q13" s="97"/>
      <c r="S13" s="120" t="s">
        <v>74</v>
      </c>
      <c r="T13" s="120" t="s">
        <v>497</v>
      </c>
      <c r="U13" s="577">
        <v>15350625</v>
      </c>
      <c r="V13" s="578">
        <v>15463288</v>
      </c>
      <c r="W13" s="578">
        <v>15154378</v>
      </c>
      <c r="X13" s="578">
        <v>14707171</v>
      </c>
      <c r="Y13" s="578">
        <v>15655787</v>
      </c>
      <c r="Z13" s="578">
        <v>13826188</v>
      </c>
      <c r="AA13" s="578">
        <v>13895061</v>
      </c>
      <c r="AB13" s="578">
        <v>8535441</v>
      </c>
      <c r="AC13" s="579">
        <v>9920099</v>
      </c>
    </row>
    <row r="14" spans="1:29" ht="14.25" customHeight="1" x14ac:dyDescent="0.25">
      <c r="B14" s="1026"/>
      <c r="C14" s="309" t="s">
        <v>137</v>
      </c>
      <c r="D14" s="282">
        <v>4339926</v>
      </c>
      <c r="E14" s="282">
        <v>4315806</v>
      </c>
      <c r="F14" s="282">
        <v>4419856</v>
      </c>
      <c r="G14" s="282">
        <v>4434376</v>
      </c>
      <c r="H14" s="283">
        <v>4418647</v>
      </c>
      <c r="I14" s="284">
        <v>4591801</v>
      </c>
      <c r="J14" s="282">
        <v>4425912</v>
      </c>
      <c r="K14" s="283">
        <v>4438637</v>
      </c>
      <c r="M14" s="1026"/>
      <c r="N14" s="336"/>
      <c r="O14" s="659"/>
      <c r="P14" s="655"/>
      <c r="Q14" s="97"/>
      <c r="S14" s="122"/>
      <c r="T14" s="122" t="s">
        <v>499</v>
      </c>
      <c r="U14" s="580">
        <v>2012076</v>
      </c>
      <c r="V14" s="581">
        <v>2064891</v>
      </c>
      <c r="W14" s="581">
        <v>1963263</v>
      </c>
      <c r="X14" s="581">
        <v>1852442</v>
      </c>
      <c r="Y14" s="581">
        <v>1963425</v>
      </c>
      <c r="Z14" s="581">
        <v>1965667</v>
      </c>
      <c r="AA14" s="581">
        <v>1960469</v>
      </c>
      <c r="AB14" s="581">
        <v>1340544</v>
      </c>
      <c r="AC14" s="582">
        <v>1761464</v>
      </c>
    </row>
    <row r="15" spans="1:29" ht="14.25" customHeight="1" x14ac:dyDescent="0.25">
      <c r="B15" s="1024" t="s">
        <v>76</v>
      </c>
      <c r="C15" s="10" t="s">
        <v>497</v>
      </c>
      <c r="D15" s="270">
        <v>3268469</v>
      </c>
      <c r="E15" s="270">
        <v>3453575</v>
      </c>
      <c r="F15" s="270">
        <v>3508322</v>
      </c>
      <c r="G15" s="270">
        <v>3535636</v>
      </c>
      <c r="H15" s="271">
        <v>3603285</v>
      </c>
      <c r="I15" s="272">
        <v>3757243</v>
      </c>
      <c r="J15" s="270">
        <v>3629748</v>
      </c>
      <c r="K15" s="271">
        <v>3662139</v>
      </c>
      <c r="M15" s="1024" t="s">
        <v>76</v>
      </c>
      <c r="N15" s="173"/>
      <c r="O15" s="658"/>
      <c r="P15" s="653"/>
      <c r="Q15" s="97"/>
      <c r="S15" s="120" t="s">
        <v>75</v>
      </c>
      <c r="T15" s="120" t="s">
        <v>497</v>
      </c>
      <c r="U15" s="577">
        <v>3430893</v>
      </c>
      <c r="V15" s="578">
        <v>3826505</v>
      </c>
      <c r="W15" s="578">
        <v>3790518</v>
      </c>
      <c r="X15" s="578">
        <v>3858616</v>
      </c>
      <c r="Y15" s="578">
        <v>3890996</v>
      </c>
      <c r="Z15" s="578">
        <v>3898055</v>
      </c>
      <c r="AA15" s="578">
        <v>4052312</v>
      </c>
      <c r="AB15" s="578">
        <v>3824222</v>
      </c>
      <c r="AC15" s="579">
        <v>3924781</v>
      </c>
    </row>
    <row r="16" spans="1:29" ht="14.25" customHeight="1" x14ac:dyDescent="0.25">
      <c r="B16" s="1025"/>
      <c r="C16" s="308" t="s">
        <v>499</v>
      </c>
      <c r="D16" s="276">
        <v>309432</v>
      </c>
      <c r="E16" s="276">
        <v>315653</v>
      </c>
      <c r="F16" s="276">
        <v>311610</v>
      </c>
      <c r="G16" s="276">
        <v>288364</v>
      </c>
      <c r="H16" s="277">
        <v>275387</v>
      </c>
      <c r="I16" s="278">
        <v>284659</v>
      </c>
      <c r="J16" s="276">
        <v>314091</v>
      </c>
      <c r="K16" s="277">
        <v>306569</v>
      </c>
      <c r="M16" s="1025"/>
      <c r="N16" s="308" t="s">
        <v>499</v>
      </c>
      <c r="O16" s="275">
        <v>257781.63520054385</v>
      </c>
      <c r="P16" s="654">
        <v>244422.68855012802</v>
      </c>
      <c r="Q16" s="97"/>
      <c r="S16" s="122"/>
      <c r="T16" s="122" t="s">
        <v>499</v>
      </c>
      <c r="U16" s="580">
        <v>545414</v>
      </c>
      <c r="V16" s="581">
        <v>513421</v>
      </c>
      <c r="W16" s="581">
        <v>525288</v>
      </c>
      <c r="X16" s="581">
        <v>561240</v>
      </c>
      <c r="Y16" s="581">
        <v>543380</v>
      </c>
      <c r="Z16" s="581">
        <v>520592</v>
      </c>
      <c r="AA16" s="581">
        <v>539489</v>
      </c>
      <c r="AB16" s="581">
        <v>601690</v>
      </c>
      <c r="AC16" s="582">
        <v>513856</v>
      </c>
    </row>
    <row r="17" spans="2:29" ht="14.25" customHeight="1" x14ac:dyDescent="0.25">
      <c r="B17" s="1026"/>
      <c r="C17" s="309" t="s">
        <v>137</v>
      </c>
      <c r="D17" s="282">
        <v>3577901</v>
      </c>
      <c r="E17" s="282">
        <v>3769228</v>
      </c>
      <c r="F17" s="282">
        <v>3819932</v>
      </c>
      <c r="G17" s="282">
        <v>3824000</v>
      </c>
      <c r="H17" s="283">
        <v>3878672</v>
      </c>
      <c r="I17" s="284">
        <v>4041902</v>
      </c>
      <c r="J17" s="282">
        <v>3943839</v>
      </c>
      <c r="K17" s="283">
        <v>3968708</v>
      </c>
      <c r="M17" s="1026"/>
      <c r="N17" s="336"/>
      <c r="O17" s="659"/>
      <c r="P17" s="655"/>
      <c r="Q17" s="97"/>
      <c r="S17" s="120" t="s">
        <v>76</v>
      </c>
      <c r="T17" s="120" t="s">
        <v>497</v>
      </c>
      <c r="U17" s="577">
        <v>3372489</v>
      </c>
      <c r="V17" s="578">
        <v>3268469</v>
      </c>
      <c r="W17" s="578">
        <v>3453575</v>
      </c>
      <c r="X17" s="578">
        <v>3508322</v>
      </c>
      <c r="Y17" s="578">
        <v>3535636</v>
      </c>
      <c r="Z17" s="578">
        <v>3603285</v>
      </c>
      <c r="AA17" s="578">
        <v>3757243</v>
      </c>
      <c r="AB17" s="578">
        <v>3629748</v>
      </c>
      <c r="AC17" s="579">
        <v>3662139</v>
      </c>
    </row>
    <row r="18" spans="2:29" ht="14.25" customHeight="1" x14ac:dyDescent="0.25">
      <c r="B18" s="1027" t="s">
        <v>445</v>
      </c>
      <c r="C18" s="10" t="s">
        <v>497</v>
      </c>
      <c r="D18" s="270">
        <v>5672115</v>
      </c>
      <c r="E18" s="270">
        <v>5706481</v>
      </c>
      <c r="F18" s="270">
        <v>6300729</v>
      </c>
      <c r="G18" s="270">
        <v>6402594</v>
      </c>
      <c r="H18" s="271">
        <v>6185595</v>
      </c>
      <c r="I18" s="272">
        <v>6180630</v>
      </c>
      <c r="J18" s="270">
        <v>5141321</v>
      </c>
      <c r="K18" s="271">
        <v>5207688</v>
      </c>
      <c r="M18" s="1027" t="s">
        <v>445</v>
      </c>
      <c r="N18" s="173"/>
      <c r="O18" s="658"/>
      <c r="P18" s="653"/>
      <c r="Q18" s="97"/>
      <c r="S18" s="122"/>
      <c r="T18" s="122" t="s">
        <v>499</v>
      </c>
      <c r="U18" s="580">
        <v>449400</v>
      </c>
      <c r="V18" s="581">
        <v>309432</v>
      </c>
      <c r="W18" s="581">
        <v>315653</v>
      </c>
      <c r="X18" s="581">
        <v>311610</v>
      </c>
      <c r="Y18" s="581">
        <v>288364</v>
      </c>
      <c r="Z18" s="581">
        <v>275387</v>
      </c>
      <c r="AA18" s="581">
        <v>284659</v>
      </c>
      <c r="AB18" s="581">
        <v>314091</v>
      </c>
      <c r="AC18" s="582">
        <v>306569</v>
      </c>
    </row>
    <row r="19" spans="2:29" ht="14.25" customHeight="1" x14ac:dyDescent="0.25">
      <c r="B19" s="1025"/>
      <c r="C19" s="308" t="s">
        <v>499</v>
      </c>
      <c r="D19" s="276">
        <v>327161</v>
      </c>
      <c r="E19" s="276">
        <v>348102</v>
      </c>
      <c r="F19" s="276">
        <v>319354</v>
      </c>
      <c r="G19" s="276">
        <v>362290</v>
      </c>
      <c r="H19" s="277">
        <v>364771</v>
      </c>
      <c r="I19" s="278">
        <v>390763</v>
      </c>
      <c r="J19" s="276">
        <v>460302</v>
      </c>
      <c r="K19" s="277">
        <v>392088</v>
      </c>
      <c r="M19" s="1025"/>
      <c r="N19" s="308" t="s">
        <v>499</v>
      </c>
      <c r="O19" s="275">
        <v>500893.9366635753</v>
      </c>
      <c r="P19" s="654">
        <v>459938.60907062149</v>
      </c>
      <c r="Q19" s="97"/>
      <c r="S19" s="120" t="s">
        <v>77</v>
      </c>
      <c r="T19" s="120" t="s">
        <v>497</v>
      </c>
      <c r="U19" s="577">
        <v>6206357</v>
      </c>
      <c r="V19" s="578">
        <v>5672115</v>
      </c>
      <c r="W19" s="578">
        <v>5706481</v>
      </c>
      <c r="X19" s="578">
        <v>6300729</v>
      </c>
      <c r="Y19" s="578">
        <v>6402594</v>
      </c>
      <c r="Z19" s="578">
        <v>6185595</v>
      </c>
      <c r="AA19" s="578">
        <v>6180630</v>
      </c>
      <c r="AB19" s="578">
        <v>5141321</v>
      </c>
      <c r="AC19" s="579">
        <v>5207688</v>
      </c>
    </row>
    <row r="20" spans="2:29" ht="14.25" customHeight="1" x14ac:dyDescent="0.25">
      <c r="B20" s="1026"/>
      <c r="C20" s="309" t="s">
        <v>137</v>
      </c>
      <c r="D20" s="282">
        <v>5999276</v>
      </c>
      <c r="E20" s="282">
        <v>6054583</v>
      </c>
      <c r="F20" s="282">
        <v>6620083</v>
      </c>
      <c r="G20" s="282">
        <v>6764884</v>
      </c>
      <c r="H20" s="283">
        <v>6550366</v>
      </c>
      <c r="I20" s="284">
        <v>6571393</v>
      </c>
      <c r="J20" s="282">
        <v>5601623</v>
      </c>
      <c r="K20" s="283">
        <v>5599776</v>
      </c>
      <c r="M20" s="1026"/>
      <c r="N20" s="336"/>
      <c r="O20" s="659"/>
      <c r="P20" s="655"/>
      <c r="Q20" s="97"/>
      <c r="S20" s="122"/>
      <c r="T20" s="122" t="s">
        <v>499</v>
      </c>
      <c r="U20" s="580">
        <v>297096</v>
      </c>
      <c r="V20" s="581">
        <v>327161</v>
      </c>
      <c r="W20" s="581">
        <v>348102</v>
      </c>
      <c r="X20" s="581">
        <v>319354</v>
      </c>
      <c r="Y20" s="581">
        <v>362290</v>
      </c>
      <c r="Z20" s="581">
        <v>364771</v>
      </c>
      <c r="AA20" s="581">
        <v>390763</v>
      </c>
      <c r="AB20" s="581">
        <v>460302</v>
      </c>
      <c r="AC20" s="582">
        <v>392088</v>
      </c>
    </row>
    <row r="21" spans="2:29" ht="14.25" customHeight="1" x14ac:dyDescent="0.25">
      <c r="B21" s="1024" t="s">
        <v>78</v>
      </c>
      <c r="C21" s="10" t="s">
        <v>497</v>
      </c>
      <c r="D21" s="270">
        <v>6306375</v>
      </c>
      <c r="E21" s="270">
        <v>6722027</v>
      </c>
      <c r="F21" s="270">
        <v>6318594</v>
      </c>
      <c r="G21" s="270">
        <v>6545397</v>
      </c>
      <c r="H21" s="271">
        <v>6538414</v>
      </c>
      <c r="I21" s="272">
        <v>6636793</v>
      </c>
      <c r="J21" s="270">
        <v>6370310</v>
      </c>
      <c r="K21" s="271">
        <v>6270580</v>
      </c>
      <c r="M21" s="1024" t="s">
        <v>78</v>
      </c>
      <c r="N21" s="173"/>
      <c r="O21" s="658"/>
      <c r="P21" s="653"/>
      <c r="Q21" s="97"/>
      <c r="S21" s="120" t="s">
        <v>78</v>
      </c>
      <c r="T21" s="120" t="s">
        <v>497</v>
      </c>
      <c r="U21" s="577">
        <v>7546459</v>
      </c>
      <c r="V21" s="578">
        <v>6306375</v>
      </c>
      <c r="W21" s="578">
        <v>6722027</v>
      </c>
      <c r="X21" s="578">
        <v>6318594</v>
      </c>
      <c r="Y21" s="578">
        <v>6545397</v>
      </c>
      <c r="Z21" s="578">
        <v>6538414</v>
      </c>
      <c r="AA21" s="578">
        <v>6636793</v>
      </c>
      <c r="AB21" s="578">
        <v>6370310</v>
      </c>
      <c r="AC21" s="579">
        <v>6270580</v>
      </c>
    </row>
    <row r="22" spans="2:29" ht="14.25" customHeight="1" x14ac:dyDescent="0.25">
      <c r="B22" s="1025"/>
      <c r="C22" s="308" t="s">
        <v>499</v>
      </c>
      <c r="D22" s="276">
        <v>413279</v>
      </c>
      <c r="E22" s="276">
        <v>484781</v>
      </c>
      <c r="F22" s="276">
        <v>461891</v>
      </c>
      <c r="G22" s="276">
        <v>475962</v>
      </c>
      <c r="H22" s="277">
        <v>512397</v>
      </c>
      <c r="I22" s="278">
        <v>561846</v>
      </c>
      <c r="J22" s="276">
        <v>639806</v>
      </c>
      <c r="K22" s="277">
        <v>629394</v>
      </c>
      <c r="M22" s="1025"/>
      <c r="N22" s="308" t="s">
        <v>499</v>
      </c>
      <c r="O22" s="275">
        <v>713087.70949291752</v>
      </c>
      <c r="P22" s="654">
        <v>672891.24506327114</v>
      </c>
      <c r="Q22" s="97"/>
      <c r="S22" s="122"/>
      <c r="T22" s="122" t="s">
        <v>499</v>
      </c>
      <c r="U22" s="580">
        <v>435274</v>
      </c>
      <c r="V22" s="581">
        <v>413279</v>
      </c>
      <c r="W22" s="581">
        <v>484781</v>
      </c>
      <c r="X22" s="581">
        <v>461891</v>
      </c>
      <c r="Y22" s="581">
        <v>475962</v>
      </c>
      <c r="Z22" s="581">
        <v>512397</v>
      </c>
      <c r="AA22" s="581">
        <v>561846</v>
      </c>
      <c r="AB22" s="581">
        <v>639806</v>
      </c>
      <c r="AC22" s="582">
        <v>629394</v>
      </c>
    </row>
    <row r="23" spans="2:29" ht="14.25" customHeight="1" x14ac:dyDescent="0.25">
      <c r="B23" s="1026"/>
      <c r="C23" s="309" t="s">
        <v>137</v>
      </c>
      <c r="D23" s="282">
        <v>6719654</v>
      </c>
      <c r="E23" s="282">
        <v>7206808</v>
      </c>
      <c r="F23" s="282">
        <v>6780485</v>
      </c>
      <c r="G23" s="282">
        <v>7021359</v>
      </c>
      <c r="H23" s="283">
        <v>7050811</v>
      </c>
      <c r="I23" s="284">
        <v>7198639</v>
      </c>
      <c r="J23" s="282">
        <v>7010116</v>
      </c>
      <c r="K23" s="283">
        <v>6899974</v>
      </c>
      <c r="M23" s="1026"/>
      <c r="N23" s="336"/>
      <c r="O23" s="659"/>
      <c r="P23" s="655"/>
      <c r="Q23" s="97"/>
      <c r="S23" s="120" t="s">
        <v>79</v>
      </c>
      <c r="T23" s="120" t="s">
        <v>497</v>
      </c>
      <c r="U23" s="577">
        <v>3135838</v>
      </c>
      <c r="V23" s="578">
        <v>3118480</v>
      </c>
      <c r="W23" s="578">
        <v>3049101</v>
      </c>
      <c r="X23" s="578">
        <v>3243123</v>
      </c>
      <c r="Y23" s="578">
        <v>3409204</v>
      </c>
      <c r="Z23" s="578">
        <v>3148283</v>
      </c>
      <c r="AA23" s="578">
        <v>3250711</v>
      </c>
      <c r="AB23" s="578">
        <v>2820534</v>
      </c>
      <c r="AC23" s="579">
        <v>3459551</v>
      </c>
    </row>
    <row r="24" spans="2:29" ht="14.25" customHeight="1" x14ac:dyDescent="0.25">
      <c r="B24" s="1024" t="s">
        <v>79</v>
      </c>
      <c r="C24" s="10" t="s">
        <v>497</v>
      </c>
      <c r="D24" s="270">
        <v>3118480</v>
      </c>
      <c r="E24" s="270">
        <v>3049101</v>
      </c>
      <c r="F24" s="270">
        <v>3243123</v>
      </c>
      <c r="G24" s="270">
        <v>3409204</v>
      </c>
      <c r="H24" s="271">
        <v>3148283</v>
      </c>
      <c r="I24" s="272">
        <v>3250711</v>
      </c>
      <c r="J24" s="270">
        <v>2820534</v>
      </c>
      <c r="K24" s="271">
        <v>3459551</v>
      </c>
      <c r="M24" s="1024" t="s">
        <v>79</v>
      </c>
      <c r="N24" s="173"/>
      <c r="O24" s="658"/>
      <c r="P24" s="653"/>
      <c r="Q24" s="97"/>
      <c r="S24" s="122"/>
      <c r="T24" s="122" t="s">
        <v>499</v>
      </c>
      <c r="U24" s="580">
        <v>199058</v>
      </c>
      <c r="V24" s="581">
        <v>221916</v>
      </c>
      <c r="W24" s="581">
        <v>208408</v>
      </c>
      <c r="X24" s="581">
        <v>226380</v>
      </c>
      <c r="Y24" s="581">
        <v>219419</v>
      </c>
      <c r="Z24" s="581">
        <v>267837</v>
      </c>
      <c r="AA24" s="581">
        <v>273682</v>
      </c>
      <c r="AB24" s="581">
        <v>344412</v>
      </c>
      <c r="AC24" s="582">
        <v>308497</v>
      </c>
    </row>
    <row r="25" spans="2:29" ht="14.25" customHeight="1" x14ac:dyDescent="0.25">
      <c r="B25" s="1025"/>
      <c r="C25" s="308" t="s">
        <v>499</v>
      </c>
      <c r="D25" s="276">
        <v>221916</v>
      </c>
      <c r="E25" s="276">
        <v>208408</v>
      </c>
      <c r="F25" s="276">
        <v>226380</v>
      </c>
      <c r="G25" s="276">
        <v>219419</v>
      </c>
      <c r="H25" s="277">
        <v>267837</v>
      </c>
      <c r="I25" s="278">
        <v>273682</v>
      </c>
      <c r="J25" s="276">
        <v>344412</v>
      </c>
      <c r="K25" s="277">
        <v>308497</v>
      </c>
      <c r="M25" s="1025"/>
      <c r="N25" s="308" t="s">
        <v>499</v>
      </c>
      <c r="O25" s="275">
        <v>401519.20890852937</v>
      </c>
      <c r="P25" s="654">
        <v>394515.8119142733</v>
      </c>
      <c r="Q25" s="97"/>
      <c r="S25" s="120" t="s">
        <v>80</v>
      </c>
      <c r="T25" s="120" t="s">
        <v>497</v>
      </c>
      <c r="U25" s="577">
        <v>2860089</v>
      </c>
      <c r="V25" s="578">
        <v>2710634</v>
      </c>
      <c r="W25" s="578">
        <v>3001108</v>
      </c>
      <c r="X25" s="578">
        <v>3108191</v>
      </c>
      <c r="Y25" s="578">
        <v>3012394</v>
      </c>
      <c r="Z25" s="578">
        <v>2874447</v>
      </c>
      <c r="AA25" s="578">
        <v>2928065</v>
      </c>
      <c r="AB25" s="578">
        <v>2803406</v>
      </c>
      <c r="AC25" s="579">
        <v>3089455</v>
      </c>
    </row>
    <row r="26" spans="2:29" ht="14.25" customHeight="1" x14ac:dyDescent="0.25">
      <c r="B26" s="1026"/>
      <c r="C26" s="309" t="s">
        <v>137</v>
      </c>
      <c r="D26" s="282">
        <v>3340396</v>
      </c>
      <c r="E26" s="282">
        <v>3257509</v>
      </c>
      <c r="F26" s="282">
        <v>3469503</v>
      </c>
      <c r="G26" s="282">
        <v>3628623</v>
      </c>
      <c r="H26" s="283">
        <v>3416120</v>
      </c>
      <c r="I26" s="284">
        <v>3524393</v>
      </c>
      <c r="J26" s="282">
        <v>3164946</v>
      </c>
      <c r="K26" s="283">
        <v>3768048</v>
      </c>
      <c r="M26" s="1026"/>
      <c r="N26" s="336"/>
      <c r="O26" s="659"/>
      <c r="P26" s="655"/>
      <c r="Q26" s="97"/>
      <c r="S26" s="122"/>
      <c r="T26" s="122" t="s">
        <v>499</v>
      </c>
      <c r="U26" s="580">
        <v>260793</v>
      </c>
      <c r="V26" s="581">
        <v>236479</v>
      </c>
      <c r="W26" s="581">
        <v>247029</v>
      </c>
      <c r="X26" s="581">
        <v>244504</v>
      </c>
      <c r="Y26" s="581">
        <v>253756</v>
      </c>
      <c r="Z26" s="581">
        <v>244133</v>
      </c>
      <c r="AA26" s="581">
        <v>247325</v>
      </c>
      <c r="AB26" s="581">
        <v>247927</v>
      </c>
      <c r="AC26" s="582">
        <v>250220</v>
      </c>
    </row>
    <row r="27" spans="2:29" ht="14.25" customHeight="1" x14ac:dyDescent="0.25">
      <c r="B27" s="1027" t="s">
        <v>441</v>
      </c>
      <c r="C27" s="10" t="s">
        <v>497</v>
      </c>
      <c r="D27" s="270">
        <v>2710634</v>
      </c>
      <c r="E27" s="270">
        <v>3001108</v>
      </c>
      <c r="F27" s="270">
        <v>3108191</v>
      </c>
      <c r="G27" s="270">
        <v>3012394</v>
      </c>
      <c r="H27" s="271">
        <v>2874447</v>
      </c>
      <c r="I27" s="272">
        <v>2928065</v>
      </c>
      <c r="J27" s="270">
        <v>2803406</v>
      </c>
      <c r="K27" s="271">
        <v>3089455</v>
      </c>
      <c r="M27" s="1027" t="s">
        <v>441</v>
      </c>
      <c r="N27" s="173"/>
      <c r="O27" s="658"/>
      <c r="P27" s="653"/>
      <c r="Q27" s="97"/>
      <c r="S27" s="120" t="s">
        <v>81</v>
      </c>
      <c r="T27" s="120" t="s">
        <v>497</v>
      </c>
      <c r="U27" s="577">
        <v>1812733</v>
      </c>
      <c r="V27" s="578">
        <v>1751451</v>
      </c>
      <c r="W27" s="578">
        <v>1682422</v>
      </c>
      <c r="X27" s="578">
        <v>2610099</v>
      </c>
      <c r="Y27" s="578">
        <v>2656440</v>
      </c>
      <c r="Z27" s="578">
        <v>2558307</v>
      </c>
      <c r="AA27" s="578">
        <v>2584513</v>
      </c>
      <c r="AB27" s="578">
        <v>1849731</v>
      </c>
      <c r="AC27" s="579">
        <v>1815325</v>
      </c>
    </row>
    <row r="28" spans="2:29" ht="14.25" customHeight="1" x14ac:dyDescent="0.25">
      <c r="B28" s="1025"/>
      <c r="C28" s="308" t="s">
        <v>499</v>
      </c>
      <c r="D28" s="276">
        <v>236479</v>
      </c>
      <c r="E28" s="276">
        <v>247029</v>
      </c>
      <c r="F28" s="276">
        <v>244504</v>
      </c>
      <c r="G28" s="276">
        <v>253756</v>
      </c>
      <c r="H28" s="277">
        <v>244133</v>
      </c>
      <c r="I28" s="278">
        <v>247325</v>
      </c>
      <c r="J28" s="276">
        <v>247927</v>
      </c>
      <c r="K28" s="277">
        <v>250220</v>
      </c>
      <c r="M28" s="1025"/>
      <c r="N28" s="308" t="s">
        <v>499</v>
      </c>
      <c r="O28" s="275">
        <v>304900.02962595673</v>
      </c>
      <c r="P28" s="654">
        <v>300169.58580536232</v>
      </c>
      <c r="Q28" s="97"/>
      <c r="S28" s="122"/>
      <c r="T28" s="122" t="s">
        <v>499</v>
      </c>
      <c r="U28" s="580">
        <v>128745</v>
      </c>
      <c r="V28" s="581">
        <v>113849</v>
      </c>
      <c r="W28" s="581">
        <v>113970</v>
      </c>
      <c r="X28" s="581">
        <v>157350</v>
      </c>
      <c r="Y28" s="581">
        <v>143781</v>
      </c>
      <c r="Z28" s="581">
        <v>144100</v>
      </c>
      <c r="AA28" s="581">
        <v>140431</v>
      </c>
      <c r="AB28" s="581">
        <v>149296</v>
      </c>
      <c r="AC28" s="582">
        <v>153508</v>
      </c>
    </row>
    <row r="29" spans="2:29" ht="14.25" customHeight="1" x14ac:dyDescent="0.25">
      <c r="B29" s="1026"/>
      <c r="C29" s="309" t="s">
        <v>137</v>
      </c>
      <c r="D29" s="282">
        <v>2947113</v>
      </c>
      <c r="E29" s="282">
        <v>3248137</v>
      </c>
      <c r="F29" s="282">
        <v>3352695</v>
      </c>
      <c r="G29" s="282">
        <v>3266150</v>
      </c>
      <c r="H29" s="283">
        <v>3118580</v>
      </c>
      <c r="I29" s="284">
        <v>3175390</v>
      </c>
      <c r="J29" s="282">
        <v>3051333</v>
      </c>
      <c r="K29" s="283">
        <v>3339675</v>
      </c>
      <c r="M29" s="1026"/>
      <c r="N29" s="336"/>
      <c r="O29" s="659"/>
      <c r="P29" s="655"/>
      <c r="Q29" s="97"/>
      <c r="S29" s="120" t="s">
        <v>295</v>
      </c>
      <c r="T29" s="120" t="s">
        <v>497</v>
      </c>
      <c r="U29" s="577">
        <v>3444862</v>
      </c>
      <c r="V29" s="578">
        <v>3530242</v>
      </c>
      <c r="W29" s="578">
        <v>3603659</v>
      </c>
      <c r="X29" s="578">
        <v>3883568</v>
      </c>
      <c r="Y29" s="578">
        <v>4045997</v>
      </c>
      <c r="Z29" s="578">
        <v>3958077</v>
      </c>
      <c r="AA29" s="578">
        <v>4009344</v>
      </c>
      <c r="AB29" s="578">
        <v>3518576</v>
      </c>
      <c r="AC29" s="579">
        <v>3419046</v>
      </c>
    </row>
    <row r="30" spans="2:29" ht="14.25" customHeight="1" x14ac:dyDescent="0.25">
      <c r="B30" s="1027" t="s">
        <v>443</v>
      </c>
      <c r="C30" s="10" t="s">
        <v>497</v>
      </c>
      <c r="D30" s="270">
        <v>1751451</v>
      </c>
      <c r="E30" s="270">
        <v>1682422</v>
      </c>
      <c r="F30" s="270">
        <v>2610099</v>
      </c>
      <c r="G30" s="270">
        <v>2656440</v>
      </c>
      <c r="H30" s="271">
        <v>2558307</v>
      </c>
      <c r="I30" s="272">
        <v>2584513</v>
      </c>
      <c r="J30" s="270">
        <v>1849731</v>
      </c>
      <c r="K30" s="271">
        <v>1815325</v>
      </c>
      <c r="M30" s="1027" t="s">
        <v>443</v>
      </c>
      <c r="N30" s="173"/>
      <c r="O30" s="658"/>
      <c r="P30" s="653"/>
      <c r="Q30" s="97"/>
      <c r="S30" s="122"/>
      <c r="T30" s="122" t="s">
        <v>499</v>
      </c>
      <c r="U30" s="580">
        <v>79866</v>
      </c>
      <c r="V30" s="581">
        <v>95787</v>
      </c>
      <c r="W30" s="581">
        <v>77443</v>
      </c>
      <c r="X30" s="581">
        <v>76637</v>
      </c>
      <c r="Y30" s="581">
        <v>80178</v>
      </c>
      <c r="Z30" s="581">
        <v>75524</v>
      </c>
      <c r="AA30" s="581">
        <v>82938</v>
      </c>
      <c r="AB30" s="581">
        <v>67904</v>
      </c>
      <c r="AC30" s="582">
        <v>86083</v>
      </c>
    </row>
    <row r="31" spans="2:29" ht="14.25" customHeight="1" x14ac:dyDescent="0.25">
      <c r="B31" s="1025"/>
      <c r="C31" s="308" t="s">
        <v>499</v>
      </c>
      <c r="D31" s="276">
        <v>113849</v>
      </c>
      <c r="E31" s="276">
        <v>113970</v>
      </c>
      <c r="F31" s="276">
        <v>157350</v>
      </c>
      <c r="G31" s="276">
        <v>143781</v>
      </c>
      <c r="H31" s="277">
        <v>144100</v>
      </c>
      <c r="I31" s="278">
        <v>140431</v>
      </c>
      <c r="J31" s="276">
        <v>149296</v>
      </c>
      <c r="K31" s="277">
        <v>153508</v>
      </c>
      <c r="M31" s="1025"/>
      <c r="N31" s="308" t="s">
        <v>499</v>
      </c>
      <c r="O31" s="275">
        <v>170111.27965747149</v>
      </c>
      <c r="P31" s="654">
        <v>169421.38503915994</v>
      </c>
      <c r="Q31" s="97"/>
      <c r="S31" s="120" t="s">
        <v>298</v>
      </c>
      <c r="T31" s="120" t="s">
        <v>497</v>
      </c>
      <c r="U31" s="577">
        <v>2022492</v>
      </c>
      <c r="V31" s="578">
        <v>1891980</v>
      </c>
      <c r="W31" s="578">
        <v>2065973</v>
      </c>
      <c r="X31" s="578">
        <v>2061317</v>
      </c>
      <c r="Y31" s="578">
        <v>2185359</v>
      </c>
      <c r="Z31" s="578">
        <v>2387637</v>
      </c>
      <c r="AA31" s="578">
        <v>2257396</v>
      </c>
      <c r="AB31" s="578">
        <v>1211217</v>
      </c>
      <c r="AC31" s="579">
        <v>1918031</v>
      </c>
    </row>
    <row r="32" spans="2:29" ht="14.25" customHeight="1" x14ac:dyDescent="0.25">
      <c r="B32" s="1026"/>
      <c r="C32" s="309" t="s">
        <v>137</v>
      </c>
      <c r="D32" s="282">
        <v>1865300</v>
      </c>
      <c r="E32" s="282">
        <v>1796392</v>
      </c>
      <c r="F32" s="282">
        <v>2767449</v>
      </c>
      <c r="G32" s="282">
        <v>2800221</v>
      </c>
      <c r="H32" s="283">
        <v>2702407</v>
      </c>
      <c r="I32" s="284">
        <v>2724944</v>
      </c>
      <c r="J32" s="282">
        <v>1999027</v>
      </c>
      <c r="K32" s="283">
        <v>1968833</v>
      </c>
      <c r="M32" s="1026"/>
      <c r="N32" s="336"/>
      <c r="O32" s="659"/>
      <c r="P32" s="655"/>
      <c r="Q32" s="97"/>
      <c r="S32" s="122"/>
      <c r="T32" s="122" t="s">
        <v>499</v>
      </c>
      <c r="U32" s="583">
        <v>66070</v>
      </c>
      <c r="V32" s="584">
        <v>74809</v>
      </c>
      <c r="W32" s="584">
        <v>80618</v>
      </c>
      <c r="X32" s="584">
        <v>76743</v>
      </c>
      <c r="Y32" s="584">
        <v>77976</v>
      </c>
      <c r="Z32" s="584">
        <v>74370</v>
      </c>
      <c r="AA32" s="584">
        <v>82975</v>
      </c>
      <c r="AB32" s="584">
        <v>74360</v>
      </c>
      <c r="AC32" s="585">
        <v>80613</v>
      </c>
    </row>
    <row r="33" spans="2:17" ht="14.25" customHeight="1" x14ac:dyDescent="0.25">
      <c r="B33" s="1024" t="s">
        <v>295</v>
      </c>
      <c r="C33" s="10" t="s">
        <v>497</v>
      </c>
      <c r="D33" s="270">
        <v>3530242</v>
      </c>
      <c r="E33" s="270">
        <v>3603659</v>
      </c>
      <c r="F33" s="270">
        <v>3883568</v>
      </c>
      <c r="G33" s="270">
        <v>4045997</v>
      </c>
      <c r="H33" s="271">
        <v>3958077</v>
      </c>
      <c r="I33" s="272">
        <v>4009344</v>
      </c>
      <c r="J33" s="270">
        <v>3518576</v>
      </c>
      <c r="K33" s="271">
        <v>3419046</v>
      </c>
      <c r="M33" s="1024" t="s">
        <v>295</v>
      </c>
      <c r="N33" s="173"/>
      <c r="O33" s="658"/>
      <c r="P33" s="653"/>
      <c r="Q33" s="97"/>
    </row>
    <row r="34" spans="2:17" ht="14.25" customHeight="1" x14ac:dyDescent="0.25">
      <c r="B34" s="1025"/>
      <c r="C34" s="308" t="s">
        <v>499</v>
      </c>
      <c r="D34" s="276">
        <v>95787</v>
      </c>
      <c r="E34" s="276">
        <v>77443</v>
      </c>
      <c r="F34" s="276">
        <v>76637</v>
      </c>
      <c r="G34" s="276">
        <v>80178</v>
      </c>
      <c r="H34" s="277">
        <v>75524</v>
      </c>
      <c r="I34" s="278">
        <v>82938</v>
      </c>
      <c r="J34" s="276">
        <v>67904</v>
      </c>
      <c r="K34" s="277">
        <v>86083</v>
      </c>
      <c r="M34" s="1025"/>
      <c r="N34" s="308" t="s">
        <v>499</v>
      </c>
      <c r="O34" s="275">
        <v>96260.698418467713</v>
      </c>
      <c r="P34" s="654">
        <v>100335.08926001529</v>
      </c>
      <c r="Q34" s="97"/>
    </row>
    <row r="35" spans="2:17" ht="14.25" customHeight="1" x14ac:dyDescent="0.25">
      <c r="B35" s="1026"/>
      <c r="C35" s="309" t="s">
        <v>137</v>
      </c>
      <c r="D35" s="282">
        <v>3626029</v>
      </c>
      <c r="E35" s="282">
        <v>3681102</v>
      </c>
      <c r="F35" s="282">
        <v>3960205</v>
      </c>
      <c r="G35" s="282">
        <v>4126175</v>
      </c>
      <c r="H35" s="283">
        <v>4033601</v>
      </c>
      <c r="I35" s="284">
        <v>4092282</v>
      </c>
      <c r="J35" s="282">
        <v>3586480</v>
      </c>
      <c r="K35" s="283">
        <v>3505129</v>
      </c>
      <c r="M35" s="1026"/>
      <c r="N35" s="336"/>
      <c r="O35" s="659"/>
      <c r="P35" s="655"/>
      <c r="Q35" s="97"/>
    </row>
    <row r="36" spans="2:17" ht="14.25" customHeight="1" thickBot="1" x14ac:dyDescent="0.3">
      <c r="B36" s="1041" t="s">
        <v>298</v>
      </c>
      <c r="C36" s="10" t="s">
        <v>497</v>
      </c>
      <c r="D36" s="270">
        <v>1891980</v>
      </c>
      <c r="E36" s="270">
        <v>2065973</v>
      </c>
      <c r="F36" s="270">
        <v>2061317</v>
      </c>
      <c r="G36" s="270">
        <v>2185359</v>
      </c>
      <c r="H36" s="271">
        <v>2387637</v>
      </c>
      <c r="I36" s="272">
        <v>2257396</v>
      </c>
      <c r="J36" s="270">
        <v>1211217</v>
      </c>
      <c r="K36" s="271">
        <v>1918031</v>
      </c>
      <c r="M36" s="1041" t="s">
        <v>298</v>
      </c>
      <c r="N36" s="173"/>
      <c r="O36" s="658"/>
      <c r="P36" s="653"/>
      <c r="Q36" s="97"/>
    </row>
    <row r="37" spans="2:17" ht="14.25" customHeight="1" thickTop="1" thickBot="1" x14ac:dyDescent="0.3">
      <c r="B37" s="1039"/>
      <c r="C37" s="308" t="s">
        <v>499</v>
      </c>
      <c r="D37" s="276">
        <v>74809</v>
      </c>
      <c r="E37" s="276">
        <v>80618</v>
      </c>
      <c r="F37" s="276">
        <v>76743</v>
      </c>
      <c r="G37" s="276">
        <v>77976</v>
      </c>
      <c r="H37" s="277">
        <v>74370</v>
      </c>
      <c r="I37" s="278">
        <v>82975</v>
      </c>
      <c r="J37" s="276">
        <v>74360</v>
      </c>
      <c r="K37" s="277">
        <v>80613</v>
      </c>
      <c r="M37" s="1039"/>
      <c r="N37" s="308" t="s">
        <v>499</v>
      </c>
      <c r="O37" s="275">
        <v>89294.622157007252</v>
      </c>
      <c r="P37" s="654">
        <v>84091.025721207625</v>
      </c>
      <c r="Q37" s="97"/>
    </row>
    <row r="38" spans="2:17" ht="14.25" customHeight="1" thickTop="1" thickBot="1" x14ac:dyDescent="0.3">
      <c r="B38" s="1039"/>
      <c r="C38" s="310" t="s">
        <v>137</v>
      </c>
      <c r="D38" s="289">
        <v>1966789</v>
      </c>
      <c r="E38" s="289">
        <v>2146591</v>
      </c>
      <c r="F38" s="289">
        <v>2138060</v>
      </c>
      <c r="G38" s="289">
        <v>2263335</v>
      </c>
      <c r="H38" s="290">
        <v>2462007</v>
      </c>
      <c r="I38" s="291">
        <v>2340371</v>
      </c>
      <c r="J38" s="289">
        <v>1285577</v>
      </c>
      <c r="K38" s="290">
        <v>1998644</v>
      </c>
      <c r="M38" s="1039"/>
      <c r="N38" s="337"/>
      <c r="O38" s="659"/>
      <c r="P38" s="655"/>
      <c r="Q38" s="97"/>
    </row>
    <row r="39" spans="2:17" ht="14.25" customHeight="1" thickTop="1" thickBot="1" x14ac:dyDescent="0.3">
      <c r="B39" s="1038" t="s">
        <v>486</v>
      </c>
      <c r="C39" s="333" t="s">
        <v>497</v>
      </c>
      <c r="D39" s="334">
        <v>50770494</v>
      </c>
      <c r="E39" s="334">
        <v>51469030</v>
      </c>
      <c r="F39" s="334">
        <v>52482808</v>
      </c>
      <c r="G39" s="334">
        <v>54350570</v>
      </c>
      <c r="H39" s="335">
        <v>52064829</v>
      </c>
      <c r="I39" s="882">
        <v>52521431</v>
      </c>
      <c r="J39" s="334">
        <v>41773306</v>
      </c>
      <c r="K39" s="335">
        <v>44945010</v>
      </c>
      <c r="M39" s="1038" t="s">
        <v>486</v>
      </c>
      <c r="N39" s="172"/>
      <c r="O39" s="660"/>
      <c r="P39" s="656"/>
      <c r="Q39" s="97"/>
    </row>
    <row r="40" spans="2:17" ht="14.25" customHeight="1" thickTop="1" thickBot="1" x14ac:dyDescent="0.3">
      <c r="B40" s="1039"/>
      <c r="C40" s="308" t="s">
        <v>499</v>
      </c>
      <c r="D40" s="276">
        <v>6467069</v>
      </c>
      <c r="E40" s="276">
        <v>6592767</v>
      </c>
      <c r="F40" s="276">
        <v>6634073</v>
      </c>
      <c r="G40" s="276">
        <v>6838765</v>
      </c>
      <c r="H40" s="277">
        <v>6924237</v>
      </c>
      <c r="I40" s="278">
        <v>7202214</v>
      </c>
      <c r="J40" s="276">
        <v>6771532</v>
      </c>
      <c r="K40" s="277">
        <v>7241977</v>
      </c>
      <c r="M40" s="1039"/>
      <c r="N40" s="308" t="s">
        <v>499</v>
      </c>
      <c r="O40" s="275">
        <v>8053170</v>
      </c>
      <c r="P40" s="654">
        <v>7633470</v>
      </c>
      <c r="Q40" s="97"/>
    </row>
    <row r="41" spans="2:17" ht="14.25" customHeight="1" thickTop="1" thickBot="1" x14ac:dyDescent="0.3">
      <c r="B41" s="1040"/>
      <c r="C41" s="311" t="s">
        <v>137</v>
      </c>
      <c r="D41" s="302">
        <v>57237563</v>
      </c>
      <c r="E41" s="302">
        <v>58061797</v>
      </c>
      <c r="F41" s="302">
        <v>59116881</v>
      </c>
      <c r="G41" s="302">
        <v>61189335</v>
      </c>
      <c r="H41" s="303">
        <v>58989066</v>
      </c>
      <c r="I41" s="304">
        <v>59723645</v>
      </c>
      <c r="J41" s="302">
        <v>48544838</v>
      </c>
      <c r="K41" s="303">
        <v>52186987</v>
      </c>
      <c r="M41" s="1040"/>
      <c r="N41" s="338"/>
      <c r="O41" s="661"/>
      <c r="P41" s="657"/>
      <c r="Q41" s="97"/>
    </row>
    <row r="42" spans="2:17" ht="17.100000000000001" customHeight="1" x14ac:dyDescent="0.15">
      <c r="B42" s="24" t="s">
        <v>707</v>
      </c>
      <c r="I42" s="24" t="s">
        <v>708</v>
      </c>
    </row>
    <row r="43" spans="2:17" ht="17.100000000000001" customHeight="1" x14ac:dyDescent="0.15">
      <c r="B43" s="24" t="s">
        <v>150</v>
      </c>
      <c r="I43" s="339" t="s">
        <v>142</v>
      </c>
    </row>
    <row r="44" spans="2:17" x14ac:dyDescent="0.15">
      <c r="B44" s="24" t="s">
        <v>503</v>
      </c>
      <c r="I44" s="339" t="s">
        <v>178</v>
      </c>
    </row>
    <row r="45" spans="2:17" x14ac:dyDescent="0.25">
      <c r="B45" s="5"/>
      <c r="I45" s="5" t="s">
        <v>495</v>
      </c>
    </row>
    <row r="46" spans="2:17" x14ac:dyDescent="0.25">
      <c r="I46" s="5" t="s">
        <v>755</v>
      </c>
    </row>
  </sheetData>
  <mergeCells count="24">
    <mergeCell ref="B21:B23"/>
    <mergeCell ref="B6:B8"/>
    <mergeCell ref="B9:B11"/>
    <mergeCell ref="B12:B14"/>
    <mergeCell ref="B15:B17"/>
    <mergeCell ref="B18:B20"/>
    <mergeCell ref="B36:B38"/>
    <mergeCell ref="B39:B41"/>
    <mergeCell ref="B24:B26"/>
    <mergeCell ref="B27:B29"/>
    <mergeCell ref="B30:B32"/>
    <mergeCell ref="B33:B35"/>
    <mergeCell ref="M39:M41"/>
    <mergeCell ref="M6:M8"/>
    <mergeCell ref="M9:M11"/>
    <mergeCell ref="M12:M14"/>
    <mergeCell ref="M15:M17"/>
    <mergeCell ref="M18:M20"/>
    <mergeCell ref="M21:M23"/>
    <mergeCell ref="M24:M26"/>
    <mergeCell ref="M27:M29"/>
    <mergeCell ref="M30:M32"/>
    <mergeCell ref="M33:M35"/>
    <mergeCell ref="M36:M3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A80F-D9BA-4991-A872-E15853C8AFC5}">
  <sheetPr codeName="Sheet46">
    <tabColor theme="7"/>
  </sheetPr>
  <dimension ref="A1:R43"/>
  <sheetViews>
    <sheetView showGridLines="0" zoomScale="70" zoomScaleNormal="70" workbookViewId="0">
      <selection activeCell="L23" sqref="L23"/>
    </sheetView>
  </sheetViews>
  <sheetFormatPr defaultColWidth="9" defaultRowHeight="14.25" x14ac:dyDescent="0.25"/>
  <cols>
    <col min="1" max="1" width="3.125" style="2" customWidth="1"/>
    <col min="2" max="13" width="12.125" style="1" customWidth="1"/>
    <col min="14" max="14" width="3.125" style="1" customWidth="1"/>
    <col min="15" max="16384" width="9" style="1"/>
  </cols>
  <sheetData>
    <row r="1" spans="1:18" ht="14.25" customHeight="1" x14ac:dyDescent="0.25">
      <c r="A1" s="8" t="s">
        <v>185</v>
      </c>
    </row>
    <row r="2" spans="1:18" ht="14.25" customHeight="1" x14ac:dyDescent="0.25">
      <c r="P2" s="1" t="s">
        <v>352</v>
      </c>
    </row>
    <row r="3" spans="1:18" ht="14.25" customHeight="1" x14ac:dyDescent="0.25">
      <c r="A3" s="2" t="s">
        <v>174</v>
      </c>
      <c r="P3" s="1" t="s">
        <v>695</v>
      </c>
    </row>
    <row r="4" spans="1:18" ht="14.25" customHeight="1" thickBot="1" x14ac:dyDescent="0.3">
      <c r="L4" s="65" t="s">
        <v>456</v>
      </c>
    </row>
    <row r="5" spans="1:18" ht="20.100000000000001" customHeight="1" x14ac:dyDescent="0.25">
      <c r="B5" s="1042" t="s">
        <v>513</v>
      </c>
      <c r="C5" s="1050">
        <v>40179</v>
      </c>
      <c r="D5" s="1050">
        <v>40544</v>
      </c>
      <c r="E5" s="1050">
        <v>40909</v>
      </c>
      <c r="F5" s="1054">
        <v>41275</v>
      </c>
      <c r="G5" s="1052">
        <v>41640</v>
      </c>
      <c r="H5" s="1044">
        <v>42005</v>
      </c>
      <c r="I5" s="1050">
        <v>42370</v>
      </c>
      <c r="J5" s="1054">
        <v>42736</v>
      </c>
      <c r="K5" s="1048">
        <v>43101</v>
      </c>
      <c r="L5" s="1046" t="s">
        <v>693</v>
      </c>
      <c r="M5" s="1047"/>
    </row>
    <row r="6" spans="1:18" ht="20.100000000000001" customHeight="1" x14ac:dyDescent="0.25">
      <c r="B6" s="1043"/>
      <c r="C6" s="1051"/>
      <c r="D6" s="1051"/>
      <c r="E6" s="1051"/>
      <c r="F6" s="1055"/>
      <c r="G6" s="1053"/>
      <c r="H6" s="1045"/>
      <c r="I6" s="1051"/>
      <c r="J6" s="1055"/>
      <c r="K6" s="1049"/>
      <c r="L6" s="128" t="s">
        <v>362</v>
      </c>
      <c r="M6" s="127" t="s">
        <v>515</v>
      </c>
    </row>
    <row r="7" spans="1:18" ht="20.100000000000001" customHeight="1" x14ac:dyDescent="0.25">
      <c r="B7" s="151" t="s">
        <v>516</v>
      </c>
      <c r="C7" s="270">
        <v>246361</v>
      </c>
      <c r="D7" s="270">
        <v>149175</v>
      </c>
      <c r="E7" s="270">
        <v>172313</v>
      </c>
      <c r="F7" s="340">
        <v>237208</v>
      </c>
      <c r="G7" s="271">
        <v>246552</v>
      </c>
      <c r="H7" s="272">
        <v>273240</v>
      </c>
      <c r="I7" s="270">
        <v>211549</v>
      </c>
      <c r="J7" s="340">
        <v>333376</v>
      </c>
      <c r="K7" s="340">
        <v>330130</v>
      </c>
      <c r="L7" s="341">
        <v>249360</v>
      </c>
      <c r="M7" s="342">
        <f>L7/L$28</f>
        <v>0.28996697520814924</v>
      </c>
      <c r="P7" s="1" t="s">
        <v>51</v>
      </c>
      <c r="Q7" s="88">
        <f>L7</f>
        <v>249360</v>
      </c>
      <c r="R7" s="574">
        <f>Q7/Q$14</f>
        <v>0.28996697520814924</v>
      </c>
    </row>
    <row r="8" spans="1:18" ht="20.100000000000001" customHeight="1" x14ac:dyDescent="0.25">
      <c r="B8" s="152" t="s">
        <v>517</v>
      </c>
      <c r="C8" s="296">
        <v>10016</v>
      </c>
      <c r="D8" s="296">
        <v>12590</v>
      </c>
      <c r="E8" s="296">
        <v>16429</v>
      </c>
      <c r="F8" s="343">
        <v>17522</v>
      </c>
      <c r="G8" s="297">
        <v>25321</v>
      </c>
      <c r="H8" s="298">
        <v>70557</v>
      </c>
      <c r="I8" s="296">
        <v>52175</v>
      </c>
      <c r="J8" s="343">
        <v>66201</v>
      </c>
      <c r="K8" s="343">
        <v>110010</v>
      </c>
      <c r="L8" s="344">
        <v>133170</v>
      </c>
      <c r="M8" s="345">
        <f t="shared" ref="M8:M26" si="0">L8/L$28</f>
        <v>0.1548560398158054</v>
      </c>
      <c r="P8" s="1" t="s">
        <v>52</v>
      </c>
      <c r="Q8" s="88">
        <f t="shared" ref="Q8:Q10" si="1">L8</f>
        <v>133170</v>
      </c>
      <c r="R8" s="574">
        <f t="shared" ref="R8:R13" si="2">Q8/Q$14</f>
        <v>0.1548560398158054</v>
      </c>
    </row>
    <row r="9" spans="1:18" ht="20.100000000000001" customHeight="1" x14ac:dyDescent="0.25">
      <c r="B9" s="152" t="s">
        <v>518</v>
      </c>
      <c r="C9" s="296">
        <v>7332</v>
      </c>
      <c r="D9" s="296">
        <v>7223</v>
      </c>
      <c r="E9" s="296">
        <v>13215</v>
      </c>
      <c r="F9" s="343">
        <v>23554</v>
      </c>
      <c r="G9" s="297">
        <v>38187</v>
      </c>
      <c r="H9" s="298">
        <v>58003</v>
      </c>
      <c r="I9" s="296">
        <v>48048</v>
      </c>
      <c r="J9" s="343">
        <v>67175</v>
      </c>
      <c r="K9" s="343">
        <v>121710</v>
      </c>
      <c r="L9" s="344">
        <v>100370</v>
      </c>
      <c r="M9" s="345">
        <f t="shared" si="0"/>
        <v>0.1167147309177171</v>
      </c>
      <c r="P9" s="1" t="s">
        <v>53</v>
      </c>
      <c r="Q9" s="88">
        <f t="shared" si="1"/>
        <v>100370</v>
      </c>
      <c r="R9" s="574">
        <f t="shared" si="2"/>
        <v>0.1167147309177171</v>
      </c>
    </row>
    <row r="10" spans="1:18" ht="20.100000000000001" customHeight="1" x14ac:dyDescent="0.25">
      <c r="B10" s="152" t="s">
        <v>519</v>
      </c>
      <c r="C10" s="296">
        <v>24811</v>
      </c>
      <c r="D10" s="296">
        <v>17442</v>
      </c>
      <c r="E10" s="296">
        <v>66184</v>
      </c>
      <c r="F10" s="343">
        <v>97908</v>
      </c>
      <c r="G10" s="297">
        <v>113712</v>
      </c>
      <c r="H10" s="298">
        <v>150380</v>
      </c>
      <c r="I10" s="296">
        <v>118145</v>
      </c>
      <c r="J10" s="343">
        <v>180092</v>
      </c>
      <c r="K10" s="343">
        <v>219030</v>
      </c>
      <c r="L10" s="344">
        <v>210230</v>
      </c>
      <c r="M10" s="345">
        <f t="shared" si="0"/>
        <v>0.24446485883064328</v>
      </c>
      <c r="P10" s="1" t="s">
        <v>54</v>
      </c>
      <c r="Q10" s="88">
        <f t="shared" si="1"/>
        <v>210230</v>
      </c>
      <c r="R10" s="574">
        <f t="shared" si="2"/>
        <v>0.24446485883064328</v>
      </c>
    </row>
    <row r="11" spans="1:18" ht="20.100000000000001" customHeight="1" x14ac:dyDescent="0.25">
      <c r="B11" s="152" t="s">
        <v>22</v>
      </c>
      <c r="C11" s="346">
        <v>6390</v>
      </c>
      <c r="D11" s="346">
        <v>8971</v>
      </c>
      <c r="E11" s="346">
        <v>5758</v>
      </c>
      <c r="F11" s="348">
        <v>8682</v>
      </c>
      <c r="G11" s="347">
        <v>7454</v>
      </c>
      <c r="H11" s="879">
        <v>7552</v>
      </c>
      <c r="I11" s="346">
        <v>8386</v>
      </c>
      <c r="J11" s="348">
        <v>11115</v>
      </c>
      <c r="K11" s="348">
        <v>15110</v>
      </c>
      <c r="L11" s="349">
        <v>18580</v>
      </c>
      <c r="M11" s="345">
        <f t="shared" si="0"/>
        <v>2.1605656077026837E-2</v>
      </c>
      <c r="P11" s="1" t="s">
        <v>526</v>
      </c>
      <c r="Q11" s="88">
        <f>SUM(L11:L16,L21,L25,L26)</f>
        <v>65550</v>
      </c>
      <c r="R11" s="574">
        <f t="shared" si="2"/>
        <v>7.6224475557002652E-2</v>
      </c>
    </row>
    <row r="12" spans="1:18" ht="20.100000000000001" customHeight="1" x14ac:dyDescent="0.25">
      <c r="B12" s="152" t="s">
        <v>23</v>
      </c>
      <c r="C12" s="346">
        <v>1542</v>
      </c>
      <c r="D12" s="346">
        <v>586</v>
      </c>
      <c r="E12" s="346">
        <v>626</v>
      </c>
      <c r="F12" s="348">
        <v>885</v>
      </c>
      <c r="G12" s="347">
        <v>1113</v>
      </c>
      <c r="H12" s="879">
        <v>1407</v>
      </c>
      <c r="I12" s="346">
        <v>1120</v>
      </c>
      <c r="J12" s="348">
        <v>2498</v>
      </c>
      <c r="K12" s="348">
        <v>3190</v>
      </c>
      <c r="L12" s="349">
        <v>4380</v>
      </c>
      <c r="M12" s="345">
        <f t="shared" si="0"/>
        <v>5.0932601516349594E-3</v>
      </c>
      <c r="P12" s="1" t="s">
        <v>527</v>
      </c>
      <c r="Q12" s="88">
        <f>SUM(L17,L18,L19,L20,L22,L23,L24)</f>
        <v>55480</v>
      </c>
      <c r="R12" s="574">
        <f t="shared" si="2"/>
        <v>6.4514628587376152E-2</v>
      </c>
    </row>
    <row r="13" spans="1:18" ht="20.100000000000001" customHeight="1" x14ac:dyDescent="0.25">
      <c r="B13" s="152" t="s">
        <v>24</v>
      </c>
      <c r="C13" s="346">
        <v>1163</v>
      </c>
      <c r="D13" s="346">
        <v>1305</v>
      </c>
      <c r="E13" s="346">
        <v>1259</v>
      </c>
      <c r="F13" s="348">
        <v>1294</v>
      </c>
      <c r="G13" s="347">
        <v>1468</v>
      </c>
      <c r="H13" s="879">
        <v>1917</v>
      </c>
      <c r="I13" s="346">
        <v>1696</v>
      </c>
      <c r="J13" s="348">
        <v>2870</v>
      </c>
      <c r="K13" s="348">
        <v>3650</v>
      </c>
      <c r="L13" s="349">
        <v>11440</v>
      </c>
      <c r="M13" s="345">
        <f t="shared" si="0"/>
        <v>1.3302944322991768E-2</v>
      </c>
      <c r="P13" s="1" t="s">
        <v>71</v>
      </c>
      <c r="Q13" s="88">
        <f>L27</f>
        <v>45800</v>
      </c>
      <c r="R13" s="574">
        <f t="shared" si="2"/>
        <v>5.3258291083306201E-2</v>
      </c>
    </row>
    <row r="14" spans="1:18" ht="20.100000000000001" customHeight="1" x14ac:dyDescent="0.25">
      <c r="B14" s="152" t="s">
        <v>25</v>
      </c>
      <c r="C14" s="346">
        <v>2239</v>
      </c>
      <c r="D14" s="346">
        <v>902</v>
      </c>
      <c r="E14" s="346">
        <v>910</v>
      </c>
      <c r="F14" s="348">
        <v>1639</v>
      </c>
      <c r="G14" s="347">
        <v>2218</v>
      </c>
      <c r="H14" s="879">
        <v>2366</v>
      </c>
      <c r="I14" s="346">
        <v>2018</v>
      </c>
      <c r="J14" s="348">
        <v>2437</v>
      </c>
      <c r="K14" s="348">
        <v>4300</v>
      </c>
      <c r="L14" s="349">
        <v>6250</v>
      </c>
      <c r="M14" s="345">
        <f t="shared" si="0"/>
        <v>7.2677798967393835E-3</v>
      </c>
      <c r="Q14" s="88">
        <f>SUM(Q7:Q13)</f>
        <v>859960</v>
      </c>
    </row>
    <row r="15" spans="1:18" ht="20.100000000000001" customHeight="1" x14ac:dyDescent="0.25">
      <c r="B15" s="152" t="s">
        <v>26</v>
      </c>
      <c r="C15" s="346">
        <v>1479</v>
      </c>
      <c r="D15" s="346">
        <v>859</v>
      </c>
      <c r="E15" s="346">
        <v>1003</v>
      </c>
      <c r="F15" s="348">
        <v>1600</v>
      </c>
      <c r="G15" s="347">
        <v>1975</v>
      </c>
      <c r="H15" s="879">
        <v>2604</v>
      </c>
      <c r="I15" s="346">
        <v>1981</v>
      </c>
      <c r="J15" s="348">
        <v>2875</v>
      </c>
      <c r="K15" s="348">
        <v>4080</v>
      </c>
      <c r="L15" s="349">
        <v>13560</v>
      </c>
      <c r="M15" s="345">
        <f t="shared" si="0"/>
        <v>1.5768175263965765E-2</v>
      </c>
    </row>
    <row r="16" spans="1:18" ht="20.100000000000001" customHeight="1" x14ac:dyDescent="0.25">
      <c r="B16" s="152" t="s">
        <v>27</v>
      </c>
      <c r="C16" s="346">
        <v>602</v>
      </c>
      <c r="D16" s="346">
        <v>83</v>
      </c>
      <c r="E16" s="346">
        <v>411</v>
      </c>
      <c r="F16" s="348">
        <v>237</v>
      </c>
      <c r="G16" s="347">
        <v>172</v>
      </c>
      <c r="H16" s="879">
        <v>154</v>
      </c>
      <c r="I16" s="346">
        <v>117</v>
      </c>
      <c r="J16" s="348">
        <v>710</v>
      </c>
      <c r="K16" s="348">
        <v>570</v>
      </c>
      <c r="L16" s="349">
        <v>960</v>
      </c>
      <c r="M16" s="345">
        <f t="shared" si="0"/>
        <v>1.1163309921391692E-3</v>
      </c>
    </row>
    <row r="17" spans="2:13" ht="20.100000000000001" customHeight="1" x14ac:dyDescent="0.25">
      <c r="B17" s="152" t="s">
        <v>21</v>
      </c>
      <c r="C17" s="346">
        <v>3555</v>
      </c>
      <c r="D17" s="346">
        <v>1483</v>
      </c>
      <c r="E17" s="346">
        <v>3656</v>
      </c>
      <c r="F17" s="348">
        <v>5749</v>
      </c>
      <c r="G17" s="347">
        <v>8678</v>
      </c>
      <c r="H17" s="879">
        <v>10065</v>
      </c>
      <c r="I17" s="346">
        <v>6251</v>
      </c>
      <c r="J17" s="348">
        <v>11121</v>
      </c>
      <c r="K17" s="348">
        <v>15210</v>
      </c>
      <c r="L17" s="344">
        <v>14710</v>
      </c>
      <c r="M17" s="345">
        <f t="shared" si="0"/>
        <v>1.7105446764965813E-2</v>
      </c>
    </row>
    <row r="18" spans="2:13" ht="20.100000000000001" customHeight="1" x14ac:dyDescent="0.25">
      <c r="B18" s="152" t="s">
        <v>31</v>
      </c>
      <c r="C18" s="346">
        <v>3073</v>
      </c>
      <c r="D18" s="346">
        <v>3195</v>
      </c>
      <c r="E18" s="346">
        <v>5210</v>
      </c>
      <c r="F18" s="348">
        <v>8435</v>
      </c>
      <c r="G18" s="347">
        <v>10621</v>
      </c>
      <c r="H18" s="879">
        <v>13154</v>
      </c>
      <c r="I18" s="346">
        <v>9993</v>
      </c>
      <c r="J18" s="348">
        <v>8414</v>
      </c>
      <c r="K18" s="348">
        <v>13360</v>
      </c>
      <c r="L18" s="344">
        <v>14920</v>
      </c>
      <c r="M18" s="345">
        <f t="shared" si="0"/>
        <v>1.7349644169496255E-2</v>
      </c>
    </row>
    <row r="19" spans="2:13" ht="20.100000000000001" customHeight="1" x14ac:dyDescent="0.25">
      <c r="B19" s="153" t="s">
        <v>32</v>
      </c>
      <c r="C19" s="346">
        <v>978</v>
      </c>
      <c r="D19" s="346">
        <v>865</v>
      </c>
      <c r="E19" s="346">
        <v>1111</v>
      </c>
      <c r="F19" s="348">
        <v>1188</v>
      </c>
      <c r="G19" s="347">
        <v>1678</v>
      </c>
      <c r="H19" s="879">
        <v>1747</v>
      </c>
      <c r="I19" s="346">
        <v>1457</v>
      </c>
      <c r="J19" s="348">
        <v>2355</v>
      </c>
      <c r="K19" s="348">
        <v>4820</v>
      </c>
      <c r="L19" s="344">
        <v>14280</v>
      </c>
      <c r="M19" s="345">
        <f t="shared" si="0"/>
        <v>1.6605423508070143E-2</v>
      </c>
    </row>
    <row r="20" spans="2:13" ht="20.100000000000001" customHeight="1" x14ac:dyDescent="0.25">
      <c r="B20" s="152" t="s">
        <v>33</v>
      </c>
      <c r="C20" s="346">
        <v>464</v>
      </c>
      <c r="D20" s="346">
        <v>403</v>
      </c>
      <c r="E20" s="346">
        <v>304</v>
      </c>
      <c r="F20" s="348">
        <v>707</v>
      </c>
      <c r="G20" s="347">
        <v>861</v>
      </c>
      <c r="H20" s="879">
        <v>906</v>
      </c>
      <c r="I20" s="346">
        <v>428</v>
      </c>
      <c r="J20" s="348">
        <v>870</v>
      </c>
      <c r="K20" s="348">
        <v>1610</v>
      </c>
      <c r="L20" s="344">
        <v>3180</v>
      </c>
      <c r="M20" s="345">
        <f t="shared" si="0"/>
        <v>3.6978464114609984E-3</v>
      </c>
    </row>
    <row r="21" spans="2:13" ht="20.100000000000001" customHeight="1" x14ac:dyDescent="0.25">
      <c r="B21" s="152" t="s">
        <v>28</v>
      </c>
      <c r="C21" s="346">
        <v>937</v>
      </c>
      <c r="D21" s="346">
        <v>932</v>
      </c>
      <c r="E21" s="346">
        <v>1072</v>
      </c>
      <c r="F21" s="348">
        <v>1504</v>
      </c>
      <c r="G21" s="347">
        <v>1976</v>
      </c>
      <c r="H21" s="879">
        <v>2841</v>
      </c>
      <c r="I21" s="346">
        <v>2571</v>
      </c>
      <c r="J21" s="348">
        <v>3485</v>
      </c>
      <c r="K21" s="348">
        <v>5130</v>
      </c>
      <c r="L21" s="349">
        <v>7060</v>
      </c>
      <c r="M21" s="345">
        <f t="shared" si="0"/>
        <v>8.2096841713568073E-3</v>
      </c>
    </row>
    <row r="22" spans="2:13" ht="20.100000000000001" customHeight="1" x14ac:dyDescent="0.25">
      <c r="B22" s="152" t="s">
        <v>34</v>
      </c>
      <c r="C22" s="346">
        <v>486</v>
      </c>
      <c r="D22" s="346">
        <v>298</v>
      </c>
      <c r="E22" s="346">
        <v>732</v>
      </c>
      <c r="F22" s="348">
        <v>772</v>
      </c>
      <c r="G22" s="347">
        <v>1040</v>
      </c>
      <c r="H22" s="879">
        <v>879</v>
      </c>
      <c r="I22" s="346">
        <v>582</v>
      </c>
      <c r="J22" s="348">
        <v>1176</v>
      </c>
      <c r="K22" s="348">
        <v>2140</v>
      </c>
      <c r="L22" s="344">
        <v>2320</v>
      </c>
      <c r="M22" s="345">
        <f t="shared" si="0"/>
        <v>2.6977998976696589E-3</v>
      </c>
    </row>
    <row r="23" spans="2:13" ht="20.100000000000001" customHeight="1" x14ac:dyDescent="0.25">
      <c r="B23" s="152" t="s">
        <v>35</v>
      </c>
      <c r="C23" s="346" t="s">
        <v>72</v>
      </c>
      <c r="D23" s="346" t="s">
        <v>72</v>
      </c>
      <c r="E23" s="346" t="s">
        <v>72</v>
      </c>
      <c r="F23" s="348" t="s">
        <v>72</v>
      </c>
      <c r="G23" s="347" t="s">
        <v>72</v>
      </c>
      <c r="H23" s="879" t="s">
        <v>72</v>
      </c>
      <c r="I23" s="346" t="s">
        <v>72</v>
      </c>
      <c r="J23" s="348" t="s">
        <v>72</v>
      </c>
      <c r="K23" s="348">
        <v>1100</v>
      </c>
      <c r="L23" s="344">
        <v>2670</v>
      </c>
      <c r="M23" s="345">
        <f t="shared" si="0"/>
        <v>3.1047955718870647E-3</v>
      </c>
    </row>
    <row r="24" spans="2:13" ht="20.100000000000001" customHeight="1" x14ac:dyDescent="0.25">
      <c r="B24" s="152" t="s">
        <v>36</v>
      </c>
      <c r="C24" s="346">
        <v>1852</v>
      </c>
      <c r="D24" s="346">
        <v>407</v>
      </c>
      <c r="E24" s="346">
        <v>356</v>
      </c>
      <c r="F24" s="348">
        <v>1551</v>
      </c>
      <c r="G24" s="347">
        <v>450</v>
      </c>
      <c r="H24" s="879">
        <v>431</v>
      </c>
      <c r="I24" s="346">
        <v>668</v>
      </c>
      <c r="J24" s="348">
        <v>1160</v>
      </c>
      <c r="K24" s="348">
        <v>3340</v>
      </c>
      <c r="L24" s="344">
        <v>3400</v>
      </c>
      <c r="M24" s="345">
        <f t="shared" si="0"/>
        <v>3.9536722638262248E-3</v>
      </c>
    </row>
    <row r="25" spans="2:13" ht="20.100000000000001" customHeight="1" x14ac:dyDescent="0.25">
      <c r="B25" s="152" t="s">
        <v>29</v>
      </c>
      <c r="C25" s="346">
        <v>395</v>
      </c>
      <c r="D25" s="346">
        <v>188</v>
      </c>
      <c r="E25" s="346">
        <v>180</v>
      </c>
      <c r="F25" s="348">
        <v>416</v>
      </c>
      <c r="G25" s="347">
        <v>352</v>
      </c>
      <c r="H25" s="879">
        <v>488</v>
      </c>
      <c r="I25" s="346">
        <v>373</v>
      </c>
      <c r="J25" s="348">
        <v>741</v>
      </c>
      <c r="K25" s="348">
        <v>930</v>
      </c>
      <c r="L25" s="349">
        <v>1490</v>
      </c>
      <c r="M25" s="345">
        <f t="shared" si="0"/>
        <v>1.732638727382669E-3</v>
      </c>
    </row>
    <row r="26" spans="2:13" ht="20.100000000000001" customHeight="1" x14ac:dyDescent="0.25">
      <c r="B26" s="152" t="s">
        <v>30</v>
      </c>
      <c r="C26" s="346" t="s">
        <v>72</v>
      </c>
      <c r="D26" s="346" t="s">
        <v>72</v>
      </c>
      <c r="E26" s="346" t="s">
        <v>72</v>
      </c>
      <c r="F26" s="348" t="s">
        <v>72</v>
      </c>
      <c r="G26" s="347" t="s">
        <v>72</v>
      </c>
      <c r="H26" s="879" t="s">
        <v>72</v>
      </c>
      <c r="I26" s="346" t="s">
        <v>72</v>
      </c>
      <c r="J26" s="348" t="s">
        <v>72</v>
      </c>
      <c r="K26" s="348">
        <v>1080</v>
      </c>
      <c r="L26" s="349">
        <v>1830</v>
      </c>
      <c r="M26" s="345">
        <f t="shared" si="0"/>
        <v>2.1280059537652912E-3</v>
      </c>
    </row>
    <row r="27" spans="2:13" ht="17.100000000000001" customHeight="1" x14ac:dyDescent="0.25">
      <c r="B27" s="154" t="s">
        <v>520</v>
      </c>
      <c r="C27" s="276">
        <v>20903</v>
      </c>
      <c r="D27" s="276">
        <v>22461</v>
      </c>
      <c r="E27" s="276">
        <v>11776</v>
      </c>
      <c r="F27" s="350">
        <v>12549</v>
      </c>
      <c r="G27" s="277">
        <v>20063</v>
      </c>
      <c r="H27" s="278">
        <v>45140</v>
      </c>
      <c r="I27" s="276">
        <v>18679</v>
      </c>
      <c r="J27" s="350">
        <v>42205</v>
      </c>
      <c r="K27" s="350">
        <v>35240</v>
      </c>
      <c r="L27" s="351">
        <v>45800</v>
      </c>
      <c r="M27" s="352">
        <f>L27/L$28</f>
        <v>5.3258291083306201E-2</v>
      </c>
    </row>
    <row r="28" spans="2:13" ht="17.100000000000001" customHeight="1" thickBot="1" x14ac:dyDescent="0.3">
      <c r="B28" s="155" t="s">
        <v>49</v>
      </c>
      <c r="C28" s="353">
        <v>334578</v>
      </c>
      <c r="D28" s="353">
        <v>229368</v>
      </c>
      <c r="E28" s="353">
        <v>302505</v>
      </c>
      <c r="F28" s="355">
        <v>423400</v>
      </c>
      <c r="G28" s="354">
        <v>483891</v>
      </c>
      <c r="H28" s="880">
        <v>643831</v>
      </c>
      <c r="I28" s="353">
        <v>486237</v>
      </c>
      <c r="J28" s="355">
        <v>740876</v>
      </c>
      <c r="K28" s="355">
        <v>895740</v>
      </c>
      <c r="L28" s="356">
        <f>SUM(L7:L27)</f>
        <v>859960</v>
      </c>
      <c r="M28" s="357">
        <v>1</v>
      </c>
    </row>
    <row r="29" spans="2:13" ht="17.100000000000001" customHeight="1" x14ac:dyDescent="0.25">
      <c r="B29" s="105"/>
      <c r="C29" s="129"/>
      <c r="D29" s="129"/>
      <c r="E29" s="129"/>
      <c r="F29" s="129"/>
      <c r="G29" s="129"/>
      <c r="H29" s="129"/>
      <c r="I29" s="129"/>
      <c r="J29" s="129"/>
      <c r="K29" s="129"/>
      <c r="L29" s="129"/>
      <c r="M29" s="130"/>
    </row>
    <row r="30" spans="2:13" ht="17.100000000000001" customHeight="1" x14ac:dyDescent="0.25">
      <c r="B30" s="107" t="s">
        <v>707</v>
      </c>
      <c r="C30" s="131"/>
      <c r="D30" s="131"/>
      <c r="E30" s="131"/>
      <c r="F30" s="131"/>
      <c r="G30" s="134"/>
      <c r="H30" s="131"/>
      <c r="I30" s="131"/>
      <c r="J30" s="131"/>
      <c r="K30" s="131"/>
      <c r="L30" s="131"/>
      <c r="M30" s="132"/>
    </row>
    <row r="31" spans="2:13" ht="17.100000000000001" customHeight="1" x14ac:dyDescent="0.25">
      <c r="B31" s="107" t="s">
        <v>521</v>
      </c>
      <c r="C31" s="131"/>
      <c r="D31" s="131"/>
      <c r="E31" s="131"/>
      <c r="F31" s="131"/>
      <c r="H31" s="134" t="s">
        <v>694</v>
      </c>
      <c r="I31" s="131"/>
      <c r="J31" s="131"/>
      <c r="K31" s="131"/>
      <c r="L31" s="131"/>
      <c r="M31" s="132"/>
    </row>
    <row r="32" spans="2:13" ht="17.100000000000001" customHeight="1" x14ac:dyDescent="0.25">
      <c r="B32" s="107" t="s">
        <v>756</v>
      </c>
      <c r="C32" s="131"/>
      <c r="D32" s="131"/>
      <c r="E32" s="131"/>
      <c r="F32" s="131"/>
      <c r="H32" s="134" t="s">
        <v>522</v>
      </c>
      <c r="I32" s="131"/>
      <c r="J32" s="131"/>
      <c r="K32" s="131"/>
      <c r="L32" s="131"/>
      <c r="M32" s="132"/>
    </row>
    <row r="33" spans="2:13" ht="17.100000000000001" customHeight="1" x14ac:dyDescent="0.25">
      <c r="B33" s="107" t="s">
        <v>757</v>
      </c>
      <c r="C33" s="131"/>
      <c r="D33" s="131"/>
      <c r="E33" s="131"/>
      <c r="F33" s="131"/>
      <c r="H33" s="134" t="s">
        <v>523</v>
      </c>
      <c r="I33" s="131"/>
      <c r="J33" s="131"/>
      <c r="K33" s="131"/>
      <c r="L33" s="131"/>
      <c r="M33" s="132"/>
    </row>
    <row r="34" spans="2:13" ht="17.100000000000001" customHeight="1" x14ac:dyDescent="0.25">
      <c r="B34" s="105"/>
      <c r="C34" s="131"/>
      <c r="D34" s="131"/>
      <c r="E34" s="131"/>
      <c r="F34" s="131"/>
      <c r="H34" s="134" t="s">
        <v>524</v>
      </c>
      <c r="I34" s="131"/>
      <c r="J34" s="131"/>
      <c r="K34" s="131"/>
      <c r="L34" s="131"/>
      <c r="M34" s="132"/>
    </row>
    <row r="35" spans="2:13" ht="17.100000000000001" customHeight="1" x14ac:dyDescent="0.25">
      <c r="B35" s="105"/>
      <c r="C35" s="131"/>
      <c r="D35" s="131"/>
      <c r="E35" s="131"/>
      <c r="F35" s="131"/>
      <c r="G35" s="131"/>
      <c r="H35" s="131"/>
      <c r="I35" s="131"/>
      <c r="J35" s="131"/>
      <c r="K35" s="131"/>
      <c r="L35" s="131"/>
      <c r="M35" s="132"/>
    </row>
    <row r="36" spans="2:13" x14ac:dyDescent="0.25">
      <c r="B36" s="105"/>
      <c r="C36" s="131"/>
      <c r="D36" s="131"/>
      <c r="E36" s="131"/>
      <c r="F36" s="131"/>
      <c r="G36" s="131"/>
      <c r="H36" s="131"/>
      <c r="I36" s="131"/>
      <c r="J36" s="131"/>
      <c r="K36" s="131"/>
      <c r="L36" s="131"/>
      <c r="M36" s="132"/>
    </row>
    <row r="37" spans="2:13" x14ac:dyDescent="0.25">
      <c r="B37" s="105"/>
      <c r="C37" s="131"/>
      <c r="D37" s="131"/>
      <c r="E37" s="131"/>
      <c r="F37" s="131"/>
      <c r="G37" s="131"/>
      <c r="H37" s="131"/>
      <c r="I37" s="131"/>
      <c r="J37" s="131"/>
      <c r="K37" s="131"/>
      <c r="L37" s="131"/>
      <c r="M37" s="132"/>
    </row>
    <row r="38" spans="2:13" x14ac:dyDescent="0.15">
      <c r="B38" s="133"/>
      <c r="C38" s="83"/>
      <c r="D38" s="83"/>
      <c r="E38" s="83"/>
      <c r="F38" s="83"/>
      <c r="G38" s="133"/>
      <c r="H38" s="83"/>
      <c r="I38" s="83"/>
      <c r="J38" s="83"/>
      <c r="K38" s="83"/>
      <c r="L38" s="83"/>
      <c r="M38" s="83"/>
    </row>
    <row r="39" spans="2:13" x14ac:dyDescent="0.15">
      <c r="B39" s="133"/>
      <c r="C39" s="83"/>
      <c r="D39" s="83"/>
      <c r="E39" s="83"/>
      <c r="F39" s="83"/>
      <c r="G39" s="133"/>
      <c r="H39" s="83"/>
      <c r="I39" s="83"/>
      <c r="J39" s="83"/>
      <c r="K39" s="83"/>
      <c r="L39" s="83"/>
      <c r="M39" s="83"/>
    </row>
    <row r="40" spans="2:13" x14ac:dyDescent="0.15">
      <c r="B40" s="133"/>
      <c r="C40" s="83"/>
      <c r="D40" s="83"/>
      <c r="E40" s="83"/>
      <c r="F40" s="83"/>
      <c r="G40" s="133"/>
      <c r="H40" s="83"/>
      <c r="I40" s="83"/>
      <c r="J40" s="83"/>
      <c r="K40" s="83"/>
      <c r="L40" s="83"/>
      <c r="M40" s="83"/>
    </row>
    <row r="41" spans="2:13" x14ac:dyDescent="0.15">
      <c r="B41" s="133"/>
      <c r="C41" s="83"/>
      <c r="D41" s="83"/>
      <c r="E41" s="83"/>
      <c r="F41" s="83"/>
      <c r="G41" s="133"/>
      <c r="H41" s="83"/>
      <c r="I41" s="83"/>
      <c r="J41" s="83"/>
      <c r="K41" s="83"/>
      <c r="L41" s="83"/>
      <c r="M41" s="83"/>
    </row>
    <row r="42" spans="2:13" x14ac:dyDescent="0.15">
      <c r="B42" s="133"/>
      <c r="C42" s="83"/>
      <c r="D42" s="83"/>
      <c r="E42" s="83"/>
      <c r="F42" s="83"/>
      <c r="G42" s="133"/>
      <c r="H42" s="83"/>
      <c r="I42" s="83"/>
      <c r="J42" s="83"/>
      <c r="K42" s="83"/>
      <c r="L42" s="83"/>
      <c r="M42" s="83"/>
    </row>
    <row r="43" spans="2:13" x14ac:dyDescent="0.15">
      <c r="B43" s="133"/>
      <c r="C43" s="83"/>
      <c r="D43" s="83"/>
      <c r="E43" s="83"/>
      <c r="F43" s="83"/>
      <c r="G43" s="133"/>
      <c r="H43" s="83"/>
      <c r="I43" s="83"/>
      <c r="J43" s="83"/>
      <c r="K43" s="83"/>
      <c r="L43" s="83"/>
      <c r="M43" s="83"/>
    </row>
  </sheetData>
  <mergeCells count="11">
    <mergeCell ref="B5:B6"/>
    <mergeCell ref="H5:H6"/>
    <mergeCell ref="L5:M5"/>
    <mergeCell ref="K5:K6"/>
    <mergeCell ref="I5:I6"/>
    <mergeCell ref="G5:G6"/>
    <mergeCell ref="F5:F6"/>
    <mergeCell ref="E5:E6"/>
    <mergeCell ref="D5:D6"/>
    <mergeCell ref="C5:C6"/>
    <mergeCell ref="J5:J6"/>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63921-5A3C-44ED-BC76-99C8E3F7B039}">
  <sheetPr codeName="Sheet9">
    <tabColor theme="7"/>
  </sheetPr>
  <dimension ref="A1:AM51"/>
  <sheetViews>
    <sheetView showGridLines="0" zoomScale="55" zoomScaleNormal="55" workbookViewId="0">
      <selection activeCell="Y26" sqref="Y26"/>
    </sheetView>
  </sheetViews>
  <sheetFormatPr defaultColWidth="9" defaultRowHeight="14.25" x14ac:dyDescent="0.25"/>
  <cols>
    <col min="1" max="9" width="4.625" style="2" customWidth="1"/>
    <col min="10" max="17" width="4.625" style="1" customWidth="1"/>
    <col min="18" max="18" width="9" style="1"/>
    <col min="19" max="19" width="13.375" style="1" bestFit="1" customWidth="1"/>
    <col min="20" max="16384" width="9" style="1"/>
  </cols>
  <sheetData>
    <row r="1" spans="1:39" ht="14.25" customHeight="1" x14ac:dyDescent="0.25">
      <c r="A1" s="1056"/>
      <c r="B1" s="243"/>
      <c r="C1" s="244"/>
      <c r="D1" s="244"/>
      <c r="E1" s="244"/>
      <c r="F1" s="244"/>
      <c r="G1" s="244"/>
      <c r="H1" s="244"/>
      <c r="I1" s="244"/>
      <c r="J1" s="12"/>
      <c r="K1" s="12"/>
      <c r="L1" s="12"/>
      <c r="M1" s="12"/>
      <c r="N1" s="12"/>
      <c r="O1" s="13"/>
    </row>
    <row r="2" spans="1:39" ht="14.25" customHeight="1" x14ac:dyDescent="0.25">
      <c r="A2" s="1056"/>
      <c r="B2" s="245"/>
      <c r="C2" s="642"/>
      <c r="D2" s="642"/>
      <c r="E2" s="642"/>
      <c r="F2" s="642"/>
      <c r="G2" s="642"/>
      <c r="H2" s="642"/>
      <c r="I2" s="642"/>
      <c r="O2" s="15"/>
      <c r="S2" s="1" t="s">
        <v>306</v>
      </c>
    </row>
    <row r="3" spans="1:39" ht="14.25" customHeight="1" x14ac:dyDescent="0.25">
      <c r="A3" s="1056"/>
      <c r="B3" s="245"/>
      <c r="C3" s="642"/>
      <c r="D3" s="642"/>
      <c r="E3" s="642"/>
      <c r="F3" s="642"/>
      <c r="G3" s="642"/>
      <c r="H3" s="642"/>
      <c r="I3" s="642"/>
      <c r="O3" s="15"/>
      <c r="S3" s="1" t="s">
        <v>525</v>
      </c>
    </row>
    <row r="4" spans="1:39" ht="14.25" customHeight="1" x14ac:dyDescent="0.25">
      <c r="A4" s="1056"/>
      <c r="B4" s="245"/>
      <c r="C4" s="642"/>
      <c r="D4" s="642"/>
      <c r="E4" s="642"/>
      <c r="F4" s="642"/>
      <c r="G4" s="642"/>
      <c r="H4" s="642"/>
      <c r="I4" s="642"/>
      <c r="O4" s="15"/>
    </row>
    <row r="5" spans="1:39" ht="14.25" customHeight="1" x14ac:dyDescent="0.25">
      <c r="A5" s="1056"/>
      <c r="B5" s="245"/>
      <c r="C5" s="642"/>
      <c r="D5" s="642"/>
      <c r="E5" s="642"/>
      <c r="F5" s="642"/>
      <c r="G5" s="642"/>
      <c r="H5" s="642"/>
      <c r="I5" s="642"/>
      <c r="O5" s="15"/>
      <c r="S5" s="1" t="s">
        <v>354</v>
      </c>
    </row>
    <row r="6" spans="1:39" ht="14.25" customHeight="1" x14ac:dyDescent="0.25">
      <c r="A6" s="1056"/>
      <c r="B6" s="245"/>
      <c r="C6" s="642"/>
      <c r="D6" s="642"/>
      <c r="E6" s="642"/>
      <c r="F6" s="642"/>
      <c r="G6" s="642"/>
      <c r="H6" s="642"/>
      <c r="I6" s="642"/>
      <c r="O6" s="15"/>
      <c r="S6" s="49" t="s">
        <v>311</v>
      </c>
      <c r="T6" s="555">
        <v>40179</v>
      </c>
      <c r="U6" s="556">
        <v>40544</v>
      </c>
      <c r="V6" s="556">
        <v>40909</v>
      </c>
      <c r="W6" s="556">
        <v>41275</v>
      </c>
      <c r="X6" s="556">
        <v>41640</v>
      </c>
      <c r="Y6" s="556">
        <v>42005</v>
      </c>
      <c r="Z6" s="556">
        <v>42370</v>
      </c>
      <c r="AA6" s="556">
        <v>42736</v>
      </c>
      <c r="AB6" s="556">
        <v>43101</v>
      </c>
      <c r="AC6" s="557" t="s">
        <v>691</v>
      </c>
      <c r="AD6"/>
      <c r="AE6"/>
      <c r="AF6"/>
      <c r="AG6"/>
      <c r="AH6"/>
      <c r="AI6"/>
      <c r="AJ6"/>
      <c r="AK6"/>
      <c r="AL6"/>
      <c r="AM6"/>
    </row>
    <row r="7" spans="1:39" ht="14.25" customHeight="1" x14ac:dyDescent="0.25">
      <c r="A7" s="1056"/>
      <c r="B7" s="245"/>
      <c r="C7" s="642"/>
      <c r="D7" s="642"/>
      <c r="E7" s="642"/>
      <c r="F7" s="642"/>
      <c r="G7" s="642"/>
      <c r="H7" s="642"/>
      <c r="I7" s="642"/>
      <c r="O7" s="15"/>
      <c r="S7" s="643" t="s">
        <v>51</v>
      </c>
      <c r="T7" s="80">
        <v>246361</v>
      </c>
      <c r="U7" s="81">
        <v>149175</v>
      </c>
      <c r="V7" s="81">
        <v>172313</v>
      </c>
      <c r="W7" s="81">
        <v>237208</v>
      </c>
      <c r="X7" s="81">
        <v>246552</v>
      </c>
      <c r="Y7" s="81">
        <v>273240</v>
      </c>
      <c r="Z7" s="81">
        <v>211549</v>
      </c>
      <c r="AA7" s="81">
        <v>333376</v>
      </c>
      <c r="AB7" s="81"/>
      <c r="AC7" s="520"/>
      <c r="AD7"/>
      <c r="AE7"/>
      <c r="AF7"/>
      <c r="AG7"/>
      <c r="AH7"/>
      <c r="AI7"/>
      <c r="AJ7"/>
      <c r="AK7"/>
      <c r="AL7"/>
      <c r="AM7"/>
    </row>
    <row r="8" spans="1:39" ht="14.25" customHeight="1" x14ac:dyDescent="0.25">
      <c r="A8" s="1056"/>
      <c r="B8" s="245"/>
      <c r="C8" s="642"/>
      <c r="D8" s="642"/>
      <c r="E8" s="642"/>
      <c r="F8" s="642"/>
      <c r="G8" s="642"/>
      <c r="H8" s="642"/>
      <c r="I8" s="642"/>
      <c r="O8" s="15"/>
      <c r="S8" s="84" t="s">
        <v>52</v>
      </c>
      <c r="T8" s="85">
        <v>10016</v>
      </c>
      <c r="U8" s="86">
        <v>12590</v>
      </c>
      <c r="V8" s="86">
        <v>16429</v>
      </c>
      <c r="W8" s="86">
        <v>17522</v>
      </c>
      <c r="X8" s="86">
        <v>25321</v>
      </c>
      <c r="Y8" s="86">
        <v>70557</v>
      </c>
      <c r="Z8" s="86">
        <v>52175</v>
      </c>
      <c r="AA8" s="86">
        <v>66201</v>
      </c>
      <c r="AB8" s="86"/>
      <c r="AC8" s="521"/>
      <c r="AD8"/>
      <c r="AE8"/>
      <c r="AF8"/>
      <c r="AG8"/>
      <c r="AH8"/>
      <c r="AI8"/>
      <c r="AJ8"/>
      <c r="AK8"/>
      <c r="AL8"/>
      <c r="AM8"/>
    </row>
    <row r="9" spans="1:39" ht="14.25" customHeight="1" x14ac:dyDescent="0.25">
      <c r="A9" s="1056"/>
      <c r="B9" s="245"/>
      <c r="C9" s="642"/>
      <c r="D9" s="642"/>
      <c r="E9" s="642"/>
      <c r="F9" s="642"/>
      <c r="G9" s="642"/>
      <c r="H9" s="642"/>
      <c r="I9" s="642"/>
      <c r="O9" s="15"/>
      <c r="S9" s="84" t="s">
        <v>53</v>
      </c>
      <c r="T9" s="85">
        <v>7332</v>
      </c>
      <c r="U9" s="86">
        <v>7223</v>
      </c>
      <c r="V9" s="86">
        <v>13215</v>
      </c>
      <c r="W9" s="86">
        <v>23554</v>
      </c>
      <c r="X9" s="86">
        <v>38187</v>
      </c>
      <c r="Y9" s="86">
        <v>58003</v>
      </c>
      <c r="Z9" s="86">
        <v>48048</v>
      </c>
      <c r="AA9" s="86">
        <v>67175</v>
      </c>
      <c r="AB9" s="86"/>
      <c r="AC9" s="521"/>
      <c r="AD9"/>
      <c r="AE9"/>
    </row>
    <row r="10" spans="1:39" ht="14.25" customHeight="1" x14ac:dyDescent="0.25">
      <c r="A10" s="1056"/>
      <c r="B10" s="245"/>
      <c r="C10" s="642"/>
      <c r="D10" s="642"/>
      <c r="E10" s="642"/>
      <c r="F10" s="642"/>
      <c r="G10" s="642"/>
      <c r="H10" s="642"/>
      <c r="I10" s="642"/>
      <c r="O10" s="15"/>
      <c r="S10" s="84" t="s">
        <v>54</v>
      </c>
      <c r="T10" s="85">
        <v>24811</v>
      </c>
      <c r="U10" s="86">
        <v>17442</v>
      </c>
      <c r="V10" s="86">
        <v>66184</v>
      </c>
      <c r="W10" s="86">
        <v>97908</v>
      </c>
      <c r="X10" s="86">
        <v>113712</v>
      </c>
      <c r="Y10" s="86">
        <v>150380</v>
      </c>
      <c r="Z10" s="86">
        <v>118145</v>
      </c>
      <c r="AA10" s="86">
        <v>180092</v>
      </c>
      <c r="AB10" s="86"/>
      <c r="AC10" s="521"/>
      <c r="AD10"/>
      <c r="AE10"/>
    </row>
    <row r="11" spans="1:39" ht="14.25" customHeight="1" x14ac:dyDescent="0.25">
      <c r="A11" s="1056"/>
      <c r="B11" s="245"/>
      <c r="C11" s="642"/>
      <c r="D11" s="642"/>
      <c r="E11" s="642"/>
      <c r="F11" s="642"/>
      <c r="G11" s="642"/>
      <c r="H11" s="642"/>
      <c r="I11" s="642"/>
      <c r="O11" s="15"/>
      <c r="S11" s="84" t="s">
        <v>526</v>
      </c>
      <c r="T11" s="85">
        <v>14747</v>
      </c>
      <c r="U11" s="86">
        <v>13826</v>
      </c>
      <c r="V11" s="86">
        <v>11219</v>
      </c>
      <c r="W11" s="86">
        <v>16257</v>
      </c>
      <c r="X11" s="86">
        <v>16728</v>
      </c>
      <c r="Y11" s="86">
        <v>19329</v>
      </c>
      <c r="Z11" s="86">
        <v>18262</v>
      </c>
      <c r="AA11" s="86">
        <v>26731</v>
      </c>
      <c r="AB11" s="86"/>
      <c r="AC11" s="521"/>
      <c r="AD11"/>
      <c r="AE11"/>
    </row>
    <row r="12" spans="1:39" ht="14.25" customHeight="1" x14ac:dyDescent="0.25">
      <c r="A12" s="1056"/>
      <c r="B12" s="245"/>
      <c r="C12" s="642"/>
      <c r="D12" s="642"/>
      <c r="E12" s="642"/>
      <c r="F12" s="642"/>
      <c r="G12" s="642"/>
      <c r="H12" s="642"/>
      <c r="I12" s="642"/>
      <c r="O12" s="15"/>
      <c r="S12" s="84" t="s">
        <v>527</v>
      </c>
      <c r="T12" s="85">
        <v>10408</v>
      </c>
      <c r="U12" s="86">
        <v>6651</v>
      </c>
      <c r="V12" s="86">
        <v>11369</v>
      </c>
      <c r="W12" s="86">
        <v>18402</v>
      </c>
      <c r="X12" s="86">
        <v>23328</v>
      </c>
      <c r="Y12" s="86">
        <v>27182</v>
      </c>
      <c r="Z12" s="86">
        <v>19379</v>
      </c>
      <c r="AA12" s="86">
        <v>25096</v>
      </c>
      <c r="AB12" s="86"/>
      <c r="AC12" s="521"/>
      <c r="AD12"/>
      <c r="AE12"/>
    </row>
    <row r="13" spans="1:39" ht="14.25" customHeight="1" x14ac:dyDescent="0.25">
      <c r="A13" s="1056"/>
      <c r="B13" s="245"/>
      <c r="C13" s="642"/>
      <c r="D13" s="642"/>
      <c r="E13" s="642"/>
      <c r="F13" s="642"/>
      <c r="G13" s="642"/>
      <c r="H13" s="642"/>
      <c r="I13" s="642"/>
      <c r="O13" s="15"/>
      <c r="S13" s="84" t="s">
        <v>71</v>
      </c>
      <c r="T13" s="85">
        <v>20903</v>
      </c>
      <c r="U13" s="86">
        <v>22461</v>
      </c>
      <c r="V13" s="86">
        <v>11776</v>
      </c>
      <c r="W13" s="86">
        <v>12549</v>
      </c>
      <c r="X13" s="86">
        <v>20063</v>
      </c>
      <c r="Y13" s="86">
        <v>45140</v>
      </c>
      <c r="Z13" s="86">
        <v>18679</v>
      </c>
      <c r="AA13" s="86">
        <v>42205</v>
      </c>
      <c r="AB13" s="86"/>
      <c r="AC13" s="521"/>
      <c r="AD13"/>
      <c r="AE13"/>
    </row>
    <row r="14" spans="1:39" ht="14.25" customHeight="1" x14ac:dyDescent="0.25">
      <c r="A14" s="1056"/>
      <c r="B14" s="245"/>
      <c r="C14" s="642"/>
      <c r="D14" s="642"/>
      <c r="E14" s="642"/>
      <c r="F14" s="642"/>
      <c r="G14" s="642"/>
      <c r="H14" s="642"/>
      <c r="I14" s="642"/>
      <c r="O14" s="15"/>
      <c r="S14" s="643" t="s">
        <v>51</v>
      </c>
      <c r="T14" s="80"/>
      <c r="U14" s="81"/>
      <c r="V14" s="81"/>
      <c r="W14" s="81"/>
      <c r="X14" s="81"/>
      <c r="Y14" s="81"/>
      <c r="Z14" s="81"/>
      <c r="AA14" s="81"/>
      <c r="AB14" s="81">
        <v>330130</v>
      </c>
      <c r="AC14" s="82">
        <v>249360</v>
      </c>
      <c r="AD14"/>
      <c r="AE14"/>
    </row>
    <row r="15" spans="1:39" ht="14.25" customHeight="1" x14ac:dyDescent="0.25">
      <c r="A15" s="1056"/>
      <c r="B15" s="245"/>
      <c r="C15" s="642"/>
      <c r="D15" s="642"/>
      <c r="E15" s="642"/>
      <c r="F15" s="642"/>
      <c r="G15" s="642"/>
      <c r="H15" s="642"/>
      <c r="I15" s="642"/>
      <c r="O15" s="15"/>
      <c r="S15" s="84" t="s">
        <v>52</v>
      </c>
      <c r="T15" s="85"/>
      <c r="U15" s="86"/>
      <c r="V15" s="86"/>
      <c r="W15" s="86"/>
      <c r="X15" s="86"/>
      <c r="Y15" s="86"/>
      <c r="Z15" s="86"/>
      <c r="AA15" s="86"/>
      <c r="AB15" s="86">
        <v>110010</v>
      </c>
      <c r="AC15" s="87">
        <v>133170</v>
      </c>
      <c r="AD15" s="69"/>
      <c r="AE15" s="69"/>
    </row>
    <row r="16" spans="1:39" ht="14.25" customHeight="1" x14ac:dyDescent="0.25">
      <c r="A16" s="1056"/>
      <c r="B16" s="245"/>
      <c r="C16" s="642"/>
      <c r="D16" s="642"/>
      <c r="E16" s="642"/>
      <c r="F16" s="642"/>
      <c r="G16" s="642"/>
      <c r="H16" s="642"/>
      <c r="I16" s="642"/>
      <c r="O16" s="15"/>
      <c r="S16" s="84" t="s">
        <v>53</v>
      </c>
      <c r="T16" s="85"/>
      <c r="U16" s="86"/>
      <c r="V16" s="86"/>
      <c r="W16" s="86"/>
      <c r="X16" s="86"/>
      <c r="Y16" s="86"/>
      <c r="Z16" s="86"/>
      <c r="AA16" s="86"/>
      <c r="AB16" s="86">
        <v>121710</v>
      </c>
      <c r="AC16" s="87">
        <v>100370</v>
      </c>
      <c r="AD16" s="69"/>
      <c r="AE16" s="69"/>
    </row>
    <row r="17" spans="1:29" ht="14.25" customHeight="1" x14ac:dyDescent="0.25">
      <c r="A17" s="1056"/>
      <c r="B17" s="245"/>
      <c r="C17" s="642"/>
      <c r="D17" s="642"/>
      <c r="E17" s="642"/>
      <c r="F17" s="642"/>
      <c r="G17" s="642"/>
      <c r="H17" s="642"/>
      <c r="I17" s="642"/>
      <c r="O17" s="15"/>
      <c r="S17" s="84" t="s">
        <v>54</v>
      </c>
      <c r="T17" s="85"/>
      <c r="U17" s="86"/>
      <c r="V17" s="86"/>
      <c r="W17" s="86"/>
      <c r="X17" s="86"/>
      <c r="Y17" s="86"/>
      <c r="Z17" s="86"/>
      <c r="AA17" s="86"/>
      <c r="AB17" s="86">
        <v>219030</v>
      </c>
      <c r="AC17" s="87">
        <v>210230</v>
      </c>
    </row>
    <row r="18" spans="1:29" ht="14.25" customHeight="1" x14ac:dyDescent="0.25">
      <c r="A18" s="1056"/>
      <c r="B18" s="245"/>
      <c r="C18" s="642"/>
      <c r="D18" s="642"/>
      <c r="E18" s="642"/>
      <c r="F18" s="642"/>
      <c r="G18" s="642"/>
      <c r="H18" s="642"/>
      <c r="I18" s="642"/>
      <c r="O18" s="15"/>
      <c r="S18" s="84" t="s">
        <v>526</v>
      </c>
      <c r="T18" s="85"/>
      <c r="U18" s="86"/>
      <c r="V18" s="86"/>
      <c r="W18" s="86"/>
      <c r="X18" s="86"/>
      <c r="Y18" s="86"/>
      <c r="Z18" s="86"/>
      <c r="AA18" s="86"/>
      <c r="AB18" s="86">
        <v>38040</v>
      </c>
      <c r="AC18" s="87">
        <v>65550</v>
      </c>
    </row>
    <row r="19" spans="1:29" ht="14.25" customHeight="1" x14ac:dyDescent="0.25">
      <c r="A19" s="1056"/>
      <c r="B19" s="245"/>
      <c r="C19" s="642"/>
      <c r="D19" s="642"/>
      <c r="E19" s="642"/>
      <c r="F19" s="642"/>
      <c r="G19" s="642"/>
      <c r="H19" s="642"/>
      <c r="I19" s="642"/>
      <c r="O19" s="15"/>
      <c r="S19" s="84" t="s">
        <v>527</v>
      </c>
      <c r="T19" s="85"/>
      <c r="U19" s="86"/>
      <c r="V19" s="86"/>
      <c r="W19" s="86"/>
      <c r="X19" s="86"/>
      <c r="Y19" s="86"/>
      <c r="Z19" s="86"/>
      <c r="AA19" s="86"/>
      <c r="AB19" s="86">
        <v>41580</v>
      </c>
      <c r="AC19" s="87">
        <v>55480</v>
      </c>
    </row>
    <row r="20" spans="1:29" ht="14.25" customHeight="1" x14ac:dyDescent="0.25">
      <c r="A20" s="1056"/>
      <c r="B20" s="245"/>
      <c r="C20" s="642"/>
      <c r="D20" s="642"/>
      <c r="E20" s="642"/>
      <c r="F20" s="642"/>
      <c r="G20" s="642"/>
      <c r="H20" s="642"/>
      <c r="I20" s="642"/>
      <c r="O20" s="15"/>
      <c r="S20" s="644" t="s">
        <v>71</v>
      </c>
      <c r="T20" s="66"/>
      <c r="U20" s="67"/>
      <c r="V20" s="67"/>
      <c r="W20" s="67"/>
      <c r="X20" s="67"/>
      <c r="Y20" s="67"/>
      <c r="Z20" s="67"/>
      <c r="AA20" s="67"/>
      <c r="AB20" s="67">
        <v>35240</v>
      </c>
      <c r="AC20" s="68">
        <v>45800</v>
      </c>
    </row>
    <row r="21" spans="1:29" ht="14.25" customHeight="1" x14ac:dyDescent="0.25">
      <c r="A21" s="1056"/>
      <c r="B21" s="245"/>
      <c r="C21" s="642"/>
      <c r="D21" s="642"/>
      <c r="E21" s="642"/>
      <c r="F21" s="642"/>
      <c r="G21" s="642"/>
      <c r="H21" s="642"/>
      <c r="I21" s="642"/>
      <c r="O21" s="15"/>
      <c r="S21" s="644" t="s">
        <v>486</v>
      </c>
      <c r="T21" s="66">
        <v>334578</v>
      </c>
      <c r="U21" s="67">
        <v>229368</v>
      </c>
      <c r="V21" s="67">
        <v>302505</v>
      </c>
      <c r="W21" s="67">
        <v>423400</v>
      </c>
      <c r="X21" s="67">
        <v>483891</v>
      </c>
      <c r="Y21" s="67">
        <v>643831</v>
      </c>
      <c r="Z21" s="67">
        <v>486237</v>
      </c>
      <c r="AA21" s="67">
        <v>740876</v>
      </c>
      <c r="AB21" s="67">
        <v>895740</v>
      </c>
      <c r="AC21" s="68">
        <v>859960</v>
      </c>
    </row>
    <row r="22" spans="1:29" ht="14.25" customHeight="1" x14ac:dyDescent="0.25">
      <c r="A22" s="1056"/>
      <c r="B22" s="245"/>
      <c r="C22" s="642"/>
      <c r="D22" s="642"/>
      <c r="E22" s="642"/>
      <c r="F22" s="642"/>
      <c r="G22" s="642"/>
      <c r="H22" s="642"/>
      <c r="I22" s="642"/>
      <c r="O22" s="15"/>
      <c r="S22" s="115" t="s">
        <v>506</v>
      </c>
      <c r="T22" s="69">
        <v>201076</v>
      </c>
      <c r="U22" s="69">
        <v>334578</v>
      </c>
      <c r="V22" s="69">
        <v>229368</v>
      </c>
      <c r="W22" s="69">
        <v>302505</v>
      </c>
      <c r="X22" s="69">
        <v>423400</v>
      </c>
      <c r="Y22" s="69">
        <v>483891</v>
      </c>
      <c r="Z22" s="69">
        <v>643831</v>
      </c>
      <c r="AA22" s="69">
        <v>486237</v>
      </c>
      <c r="AB22" s="69">
        <v>740876</v>
      </c>
      <c r="AC22" s="69">
        <f>SUM(AC14:AC20)</f>
        <v>859960</v>
      </c>
    </row>
    <row r="23" spans="1:29" ht="14.25" customHeight="1" x14ac:dyDescent="0.25">
      <c r="A23" s="1056"/>
      <c r="B23" s="245"/>
      <c r="C23" s="642"/>
      <c r="D23" s="642"/>
      <c r="E23" s="642"/>
      <c r="F23" s="642"/>
      <c r="G23" s="642"/>
      <c r="H23" s="642"/>
      <c r="I23" s="642"/>
      <c r="O23" s="15"/>
      <c r="S23" s="115"/>
      <c r="T23" s="69"/>
      <c r="U23" s="69"/>
      <c r="V23" s="69"/>
      <c r="W23" s="69"/>
      <c r="X23" s="69"/>
      <c r="Y23" s="69"/>
      <c r="Z23" s="69"/>
      <c r="AA23" s="69"/>
      <c r="AB23" s="69"/>
      <c r="AC23" s="69"/>
    </row>
    <row r="24" spans="1:29" ht="14.25" customHeight="1" x14ac:dyDescent="0.25">
      <c r="A24" s="1056"/>
      <c r="B24" s="245"/>
      <c r="C24" s="642"/>
      <c r="D24" s="642"/>
      <c r="E24" s="642"/>
      <c r="F24" s="642"/>
      <c r="G24" s="642"/>
      <c r="H24" s="642"/>
      <c r="I24" s="642"/>
      <c r="O24" s="15"/>
    </row>
    <row r="25" spans="1:29" ht="14.25" customHeight="1" x14ac:dyDescent="0.25">
      <c r="A25" s="1056"/>
      <c r="B25" s="245"/>
      <c r="C25" s="642"/>
      <c r="D25" s="642"/>
      <c r="E25" s="642"/>
      <c r="F25" s="642"/>
      <c r="G25" s="642"/>
      <c r="H25" s="642"/>
      <c r="I25" s="642"/>
      <c r="O25" s="15"/>
    </row>
    <row r="26" spans="1:29" ht="14.25" customHeight="1" x14ac:dyDescent="0.25">
      <c r="A26" s="1056"/>
      <c r="B26" s="245"/>
      <c r="C26" s="642"/>
      <c r="D26" s="642"/>
      <c r="E26" s="642"/>
      <c r="F26" s="642"/>
      <c r="G26" s="642"/>
      <c r="H26" s="642"/>
      <c r="I26" s="642"/>
      <c r="O26" s="15"/>
    </row>
    <row r="27" spans="1:29" ht="14.25" customHeight="1" x14ac:dyDescent="0.25">
      <c r="A27" s="1056"/>
      <c r="B27" s="245"/>
      <c r="C27" s="642"/>
      <c r="D27" s="642"/>
      <c r="E27" s="642"/>
      <c r="F27" s="642"/>
      <c r="G27" s="642"/>
      <c r="H27" s="642"/>
      <c r="I27" s="642"/>
      <c r="O27" s="15"/>
    </row>
    <row r="28" spans="1:29" ht="14.25" customHeight="1" x14ac:dyDescent="0.25">
      <c r="A28" s="1056"/>
      <c r="B28" s="245"/>
      <c r="C28" s="642"/>
      <c r="D28" s="642"/>
      <c r="E28" s="642"/>
      <c r="F28" s="642"/>
      <c r="G28" s="642"/>
      <c r="H28" s="642"/>
      <c r="I28" s="642"/>
      <c r="O28" s="15"/>
    </row>
    <row r="29" spans="1:29" ht="14.25" customHeight="1" x14ac:dyDescent="0.25">
      <c r="A29" s="1056"/>
      <c r="B29" s="245"/>
      <c r="C29" s="642"/>
      <c r="D29" s="642"/>
      <c r="E29" s="642"/>
      <c r="F29" s="642"/>
      <c r="G29" s="642"/>
      <c r="H29" s="642"/>
      <c r="I29" s="642"/>
      <c r="O29" s="15"/>
    </row>
    <row r="30" spans="1:29" ht="14.25" customHeight="1" x14ac:dyDescent="0.25">
      <c r="A30" s="1056"/>
      <c r="B30" s="245"/>
      <c r="C30" s="642"/>
      <c r="D30" s="642"/>
      <c r="E30" s="642"/>
      <c r="F30" s="642"/>
      <c r="G30" s="642"/>
      <c r="H30" s="642"/>
      <c r="I30" s="642"/>
      <c r="O30" s="15"/>
    </row>
    <row r="31" spans="1:29" ht="14.25" customHeight="1" x14ac:dyDescent="0.25">
      <c r="A31" s="1056"/>
      <c r="B31" s="245"/>
      <c r="C31" s="642"/>
      <c r="D31" s="642"/>
      <c r="E31" s="642"/>
      <c r="F31" s="642"/>
      <c r="G31" s="642"/>
      <c r="H31" s="642"/>
      <c r="I31" s="642"/>
      <c r="O31" s="15"/>
    </row>
    <row r="32" spans="1:29" ht="14.25" customHeight="1" x14ac:dyDescent="0.25">
      <c r="A32" s="1056"/>
      <c r="B32" s="245"/>
      <c r="C32" s="642"/>
      <c r="D32" s="642"/>
      <c r="E32" s="642"/>
      <c r="F32" s="642"/>
      <c r="G32" s="642"/>
      <c r="H32" s="642"/>
      <c r="I32" s="642"/>
      <c r="O32" s="15"/>
    </row>
    <row r="33" spans="1:15" ht="14.25" customHeight="1" x14ac:dyDescent="0.25">
      <c r="A33" s="1056"/>
      <c r="B33" s="245"/>
      <c r="C33" s="642"/>
      <c r="D33" s="642"/>
      <c r="E33" s="642"/>
      <c r="F33" s="642"/>
      <c r="G33" s="642"/>
      <c r="H33" s="642"/>
      <c r="I33" s="642"/>
      <c r="O33" s="15"/>
    </row>
    <row r="34" spans="1:15" ht="14.25" customHeight="1" x14ac:dyDescent="0.25">
      <c r="A34" s="1056"/>
      <c r="B34" s="245"/>
      <c r="C34" s="642"/>
      <c r="D34" s="642"/>
      <c r="E34" s="642"/>
      <c r="F34" s="642"/>
      <c r="G34" s="642"/>
      <c r="H34" s="642"/>
      <c r="I34" s="642"/>
      <c r="O34" s="15"/>
    </row>
    <row r="35" spans="1:15" ht="14.25" customHeight="1" x14ac:dyDescent="0.25">
      <c r="A35" s="1056"/>
      <c r="B35" s="245"/>
      <c r="C35" s="642"/>
      <c r="D35" s="642"/>
      <c r="E35" s="642"/>
      <c r="F35" s="642"/>
      <c r="G35" s="642"/>
      <c r="H35" s="642"/>
      <c r="I35" s="642"/>
      <c r="O35" s="15"/>
    </row>
    <row r="36" spans="1:15" ht="14.25" customHeight="1" x14ac:dyDescent="0.25">
      <c r="A36" s="1056"/>
      <c r="B36" s="245"/>
      <c r="C36" s="642"/>
      <c r="D36" s="642"/>
      <c r="E36" s="642"/>
      <c r="F36" s="642"/>
      <c r="G36" s="642"/>
      <c r="H36" s="642"/>
      <c r="I36" s="642"/>
      <c r="O36" s="15"/>
    </row>
    <row r="37" spans="1:15" ht="14.25" customHeight="1" x14ac:dyDescent="0.25">
      <c r="A37" s="1056"/>
      <c r="B37" s="245"/>
      <c r="C37" s="642"/>
      <c r="D37" s="642"/>
      <c r="E37" s="642"/>
      <c r="F37" s="642"/>
      <c r="G37" s="642"/>
      <c r="H37" s="642"/>
      <c r="I37" s="642"/>
      <c r="O37" s="15"/>
    </row>
    <row r="38" spans="1:15" ht="14.25" customHeight="1" x14ac:dyDescent="0.25">
      <c r="A38" s="1056"/>
      <c r="B38" s="245"/>
      <c r="C38" s="642"/>
      <c r="D38" s="642"/>
      <c r="E38" s="642"/>
      <c r="F38" s="642"/>
      <c r="G38" s="642"/>
      <c r="H38" s="642"/>
      <c r="I38" s="642"/>
      <c r="O38" s="15"/>
    </row>
    <row r="39" spans="1:15" ht="14.25" customHeight="1" x14ac:dyDescent="0.25">
      <c r="A39" s="1056"/>
      <c r="B39" s="245"/>
      <c r="C39" s="642"/>
      <c r="D39" s="642"/>
      <c r="E39" s="642"/>
      <c r="F39" s="642"/>
      <c r="G39" s="642"/>
      <c r="H39" s="642"/>
      <c r="I39" s="642"/>
      <c r="O39" s="15"/>
    </row>
    <row r="40" spans="1:15" ht="14.25" customHeight="1" x14ac:dyDescent="0.25">
      <c r="A40" s="1056"/>
      <c r="B40" s="245"/>
      <c r="C40" s="642"/>
      <c r="D40" s="642"/>
      <c r="E40" s="642"/>
      <c r="F40" s="642"/>
      <c r="G40" s="642"/>
      <c r="H40" s="642"/>
      <c r="I40" s="642"/>
      <c r="O40" s="15"/>
    </row>
    <row r="41" spans="1:15" ht="14.25" customHeight="1" x14ac:dyDescent="0.25">
      <c r="A41" s="1056"/>
      <c r="B41" s="245"/>
      <c r="C41" s="642"/>
      <c r="D41" s="642"/>
      <c r="E41" s="642"/>
      <c r="F41" s="642"/>
      <c r="G41" s="642"/>
      <c r="H41" s="642"/>
      <c r="I41" s="642"/>
      <c r="O41" s="15"/>
    </row>
    <row r="42" spans="1:15" ht="14.25" customHeight="1" x14ac:dyDescent="0.25">
      <c r="A42" s="1056"/>
      <c r="B42" s="245"/>
      <c r="C42" s="642"/>
      <c r="D42" s="642"/>
      <c r="E42" s="642"/>
      <c r="F42" s="642"/>
      <c r="G42" s="642"/>
      <c r="H42" s="642"/>
      <c r="I42" s="642"/>
      <c r="O42" s="15"/>
    </row>
    <row r="43" spans="1:15" ht="14.25" customHeight="1" x14ac:dyDescent="0.25">
      <c r="A43" s="1056"/>
      <c r="B43" s="245"/>
      <c r="C43" s="642"/>
      <c r="D43" s="642"/>
      <c r="E43" s="642"/>
      <c r="F43" s="642"/>
      <c r="G43" s="642"/>
      <c r="H43" s="642"/>
      <c r="I43" s="642"/>
      <c r="O43" s="15"/>
    </row>
    <row r="44" spans="1:15" ht="14.25" customHeight="1" x14ac:dyDescent="0.25">
      <c r="A44" s="1056"/>
      <c r="B44" s="245"/>
      <c r="C44" s="642"/>
      <c r="D44" s="642"/>
      <c r="E44" s="642"/>
      <c r="F44" s="642"/>
      <c r="G44" s="642"/>
      <c r="H44" s="642"/>
      <c r="I44" s="642"/>
      <c r="O44" s="15"/>
    </row>
    <row r="45" spans="1:15" ht="14.25" customHeight="1" x14ac:dyDescent="0.25">
      <c r="A45" s="1056"/>
      <c r="B45" s="245"/>
      <c r="C45" s="642"/>
      <c r="D45" s="642"/>
      <c r="E45" s="642"/>
      <c r="F45" s="642"/>
      <c r="G45" s="642"/>
      <c r="H45" s="642"/>
      <c r="I45" s="642"/>
      <c r="O45" s="15"/>
    </row>
    <row r="46" spans="1:15" ht="14.25" customHeight="1" x14ac:dyDescent="0.25">
      <c r="A46" s="1056"/>
      <c r="B46" s="245"/>
      <c r="C46" s="642"/>
      <c r="D46" s="642"/>
      <c r="E46" s="642"/>
      <c r="F46" s="642"/>
      <c r="G46" s="642"/>
      <c r="H46" s="642"/>
      <c r="I46" s="642"/>
      <c r="O46" s="15"/>
    </row>
    <row r="47" spans="1:15" ht="14.25" customHeight="1" x14ac:dyDescent="0.25">
      <c r="A47" s="1056"/>
      <c r="B47" s="245"/>
      <c r="C47" s="642"/>
      <c r="D47" s="642"/>
      <c r="E47" s="642"/>
      <c r="F47" s="642"/>
      <c r="G47" s="642"/>
      <c r="H47" s="642"/>
      <c r="I47" s="642"/>
      <c r="O47" s="15"/>
    </row>
    <row r="48" spans="1:15" ht="14.25" customHeight="1" x14ac:dyDescent="0.25">
      <c r="A48" s="1056"/>
      <c r="B48" s="245"/>
      <c r="C48" s="642"/>
      <c r="D48" s="642"/>
      <c r="E48" s="642"/>
      <c r="F48" s="642"/>
      <c r="G48" s="642"/>
      <c r="H48" s="642"/>
      <c r="I48" s="642"/>
      <c r="O48" s="15"/>
    </row>
    <row r="49" spans="1:15" ht="14.25" customHeight="1" x14ac:dyDescent="0.25">
      <c r="A49" s="1056"/>
      <c r="B49" s="245"/>
      <c r="C49" s="642"/>
      <c r="D49" s="642"/>
      <c r="E49" s="642"/>
      <c r="F49" s="642"/>
      <c r="G49" s="642"/>
      <c r="H49" s="642"/>
      <c r="I49" s="642"/>
      <c r="O49" s="15"/>
    </row>
    <row r="50" spans="1:15" ht="14.25" customHeight="1" x14ac:dyDescent="0.25">
      <c r="A50" s="1056"/>
      <c r="B50" s="245"/>
      <c r="C50" s="642"/>
      <c r="D50" s="642"/>
      <c r="E50" s="642"/>
      <c r="F50" s="642"/>
      <c r="G50" s="642"/>
      <c r="H50" s="642"/>
      <c r="I50" s="642"/>
      <c r="O50" s="15"/>
    </row>
    <row r="51" spans="1:15" ht="14.25" customHeight="1" x14ac:dyDescent="0.25">
      <c r="A51" s="1056"/>
      <c r="B51" s="246"/>
      <c r="C51" s="247"/>
      <c r="D51" s="247"/>
      <c r="E51" s="247"/>
      <c r="F51" s="247"/>
      <c r="G51" s="247"/>
      <c r="H51" s="247"/>
      <c r="I51" s="247"/>
      <c r="J51" s="17"/>
      <c r="K51" s="17"/>
      <c r="L51" s="17"/>
      <c r="M51" s="17"/>
      <c r="N51" s="17"/>
      <c r="O51" s="18"/>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9DF6-2C1E-4118-83B0-21A25A77E724}">
  <sheetPr codeName="Sheet71">
    <tabColor theme="7"/>
  </sheetPr>
  <dimension ref="A1:AL51"/>
  <sheetViews>
    <sheetView showGridLines="0" zoomScale="55" zoomScaleNormal="55" workbookViewId="0">
      <selection activeCell="L56" sqref="L56"/>
    </sheetView>
  </sheetViews>
  <sheetFormatPr defaultColWidth="9" defaultRowHeight="14.25" x14ac:dyDescent="0.25"/>
  <cols>
    <col min="1" max="1" width="4.625" style="2" customWidth="1"/>
    <col min="2" max="9" width="4.625" style="242" customWidth="1"/>
    <col min="10" max="17" width="4.625" style="7" customWidth="1"/>
    <col min="18" max="18" width="9" style="1"/>
    <col min="19" max="19" width="13.375" style="1" bestFit="1" customWidth="1"/>
    <col min="20" max="16384" width="9" style="1"/>
  </cols>
  <sheetData>
    <row r="1" spans="1:38" ht="14.25" customHeight="1" x14ac:dyDescent="0.25">
      <c r="A1" s="1056"/>
      <c r="B1" s="243"/>
      <c r="C1" s="244"/>
      <c r="D1" s="244"/>
      <c r="E1" s="244"/>
      <c r="F1" s="244"/>
      <c r="G1" s="244"/>
      <c r="H1" s="244"/>
      <c r="I1" s="244"/>
      <c r="J1" s="12"/>
      <c r="K1" s="12"/>
      <c r="L1" s="12"/>
      <c r="M1" s="12"/>
      <c r="N1" s="12"/>
      <c r="O1" s="13"/>
    </row>
    <row r="2" spans="1:38" ht="14.25" customHeight="1" x14ac:dyDescent="0.25">
      <c r="A2" s="1056"/>
      <c r="B2" s="245"/>
      <c r="C2" s="257"/>
      <c r="D2" s="257"/>
      <c r="E2" s="257"/>
      <c r="F2" s="257"/>
      <c r="G2" s="257"/>
      <c r="H2" s="257"/>
      <c r="I2" s="257"/>
      <c r="O2" s="15"/>
      <c r="S2" s="1" t="s">
        <v>306</v>
      </c>
    </row>
    <row r="3" spans="1:38" ht="14.25" customHeight="1" x14ac:dyDescent="0.25">
      <c r="A3" s="1056"/>
      <c r="B3" s="245"/>
      <c r="C3" s="257"/>
      <c r="D3" s="257"/>
      <c r="E3" s="257"/>
      <c r="F3" s="257"/>
      <c r="G3" s="257"/>
      <c r="H3" s="257"/>
      <c r="I3" s="257"/>
      <c r="O3" s="15"/>
      <c r="S3" s="1" t="s">
        <v>525</v>
      </c>
    </row>
    <row r="4" spans="1:38" ht="14.25" customHeight="1" x14ac:dyDescent="0.25">
      <c r="A4" s="1056"/>
      <c r="B4" s="245"/>
      <c r="C4" s="257"/>
      <c r="D4" s="257"/>
      <c r="E4" s="257"/>
      <c r="F4" s="257"/>
      <c r="G4" s="257"/>
      <c r="H4" s="257"/>
      <c r="I4" s="257"/>
      <c r="O4" s="15"/>
    </row>
    <row r="5" spans="1:38" ht="14.25" customHeight="1" x14ac:dyDescent="0.25">
      <c r="A5" s="1056"/>
      <c r="B5" s="245"/>
      <c r="C5" s="257"/>
      <c r="D5" s="257"/>
      <c r="E5" s="257"/>
      <c r="F5" s="257"/>
      <c r="G5" s="257"/>
      <c r="H5" s="257"/>
      <c r="I5" s="257"/>
      <c r="O5" s="15"/>
      <c r="S5" s="1" t="s">
        <v>354</v>
      </c>
    </row>
    <row r="6" spans="1:38" ht="14.25" customHeight="1" x14ac:dyDescent="0.25">
      <c r="A6" s="1056"/>
      <c r="B6" s="245"/>
      <c r="C6" s="257"/>
      <c r="D6" s="257"/>
      <c r="E6" s="257"/>
      <c r="F6" s="257"/>
      <c r="G6" s="257"/>
      <c r="H6" s="257"/>
      <c r="I6" s="257"/>
      <c r="O6" s="15"/>
      <c r="S6" s="49" t="s">
        <v>311</v>
      </c>
      <c r="T6" s="556">
        <v>40179</v>
      </c>
      <c r="U6" s="556">
        <v>40544</v>
      </c>
      <c r="V6" s="556">
        <v>40909</v>
      </c>
      <c r="W6" s="556">
        <v>41275</v>
      </c>
      <c r="X6" s="556">
        <v>41640</v>
      </c>
      <c r="Y6" s="556">
        <v>42005</v>
      </c>
      <c r="Z6" s="556">
        <v>42370</v>
      </c>
      <c r="AA6" s="556">
        <v>42736</v>
      </c>
      <c r="AB6" s="556">
        <v>43101</v>
      </c>
      <c r="AC6" s="663" t="s">
        <v>682</v>
      </c>
      <c r="AD6"/>
      <c r="AE6"/>
      <c r="AF6"/>
      <c r="AG6"/>
      <c r="AH6"/>
      <c r="AI6"/>
      <c r="AJ6"/>
      <c r="AK6"/>
      <c r="AL6"/>
    </row>
    <row r="7" spans="1:38" ht="14.25" customHeight="1" x14ac:dyDescent="0.25">
      <c r="A7" s="1056"/>
      <c r="B7" s="245"/>
      <c r="C7" s="257"/>
      <c r="D7" s="257"/>
      <c r="E7" s="257"/>
      <c r="F7" s="257"/>
      <c r="G7" s="257"/>
      <c r="H7" s="257"/>
      <c r="I7" s="257"/>
      <c r="O7" s="15"/>
      <c r="S7" s="10" t="s">
        <v>51</v>
      </c>
      <c r="T7" s="471">
        <v>0.73633353059675177</v>
      </c>
      <c r="U7" s="471">
        <v>0.65037407136130587</v>
      </c>
      <c r="V7" s="471">
        <v>0.56962033685393632</v>
      </c>
      <c r="W7" s="471">
        <v>0.56024563060935284</v>
      </c>
      <c r="X7" s="471">
        <v>0.50951970588417639</v>
      </c>
      <c r="Y7" s="471">
        <v>0.4243970855705923</v>
      </c>
      <c r="Z7" s="471">
        <v>0.43507384259116438</v>
      </c>
      <c r="AA7" s="471">
        <v>0.44997543448566291</v>
      </c>
      <c r="AB7" s="53"/>
      <c r="AC7" s="520"/>
      <c r="AD7"/>
      <c r="AE7"/>
      <c r="AF7"/>
      <c r="AG7"/>
      <c r="AH7"/>
      <c r="AI7"/>
      <c r="AJ7"/>
      <c r="AK7"/>
      <c r="AL7"/>
    </row>
    <row r="8" spans="1:38" ht="14.25" customHeight="1" x14ac:dyDescent="0.25">
      <c r="A8" s="1056"/>
      <c r="B8" s="245"/>
      <c r="C8" s="257"/>
      <c r="D8" s="257"/>
      <c r="E8" s="257"/>
      <c r="F8" s="257"/>
      <c r="G8" s="257"/>
      <c r="H8" s="257"/>
      <c r="I8" s="257"/>
      <c r="O8" s="15"/>
      <c r="S8" s="84" t="s">
        <v>52</v>
      </c>
      <c r="T8" s="472">
        <v>2.9936218161385388E-2</v>
      </c>
      <c r="U8" s="472">
        <v>5.488995849464616E-2</v>
      </c>
      <c r="V8" s="472">
        <v>5.4309846118245977E-2</v>
      </c>
      <c r="W8" s="472">
        <v>4.1384034010392062E-2</v>
      </c>
      <c r="X8" s="472">
        <v>5.2327900291594592E-2</v>
      </c>
      <c r="Y8" s="472">
        <v>0.10958931769361836</v>
      </c>
      <c r="Z8" s="472">
        <v>0.10730363999448829</v>
      </c>
      <c r="AA8" s="472">
        <v>8.9355033770833439E-2</v>
      </c>
      <c r="AB8" s="58"/>
      <c r="AC8" s="521"/>
      <c r="AD8"/>
      <c r="AE8"/>
      <c r="AF8"/>
      <c r="AG8"/>
      <c r="AH8"/>
      <c r="AI8"/>
      <c r="AJ8"/>
      <c r="AK8"/>
      <c r="AL8"/>
    </row>
    <row r="9" spans="1:38" ht="14.25" customHeight="1" x14ac:dyDescent="0.25">
      <c r="A9" s="1056"/>
      <c r="B9" s="245"/>
      <c r="C9" s="257"/>
      <c r="D9" s="257"/>
      <c r="E9" s="257"/>
      <c r="F9" s="257"/>
      <c r="G9" s="257"/>
      <c r="H9" s="257"/>
      <c r="I9" s="257"/>
      <c r="O9" s="15"/>
      <c r="S9" s="84" t="s">
        <v>53</v>
      </c>
      <c r="T9" s="472">
        <v>2.1914172479959831E-2</v>
      </c>
      <c r="U9" s="472">
        <v>3.1490879285689374E-2</v>
      </c>
      <c r="V9" s="472">
        <v>4.3685228343333167E-2</v>
      </c>
      <c r="W9" s="472">
        <v>5.5630609352857817E-2</v>
      </c>
      <c r="X9" s="472">
        <v>7.8916532855539775E-2</v>
      </c>
      <c r="Y9" s="472">
        <v>9.0090411924868483E-2</v>
      </c>
      <c r="Z9" s="472">
        <v>9.8816009476860048E-2</v>
      </c>
      <c r="AA9" s="472">
        <v>9.0669693713927843E-2</v>
      </c>
      <c r="AB9" s="58"/>
      <c r="AC9" s="521"/>
      <c r="AD9"/>
    </row>
    <row r="10" spans="1:38" ht="14.25" customHeight="1" x14ac:dyDescent="0.25">
      <c r="A10" s="1056"/>
      <c r="B10" s="245"/>
      <c r="C10" s="257"/>
      <c r="D10" s="257"/>
      <c r="E10" s="257"/>
      <c r="F10" s="257"/>
      <c r="G10" s="257"/>
      <c r="H10" s="257"/>
      <c r="I10" s="257"/>
      <c r="O10" s="15"/>
      <c r="S10" s="84" t="s">
        <v>54</v>
      </c>
      <c r="T10" s="472">
        <v>7.4156101118423801E-2</v>
      </c>
      <c r="U10" s="472">
        <v>7.6043737574552683E-2</v>
      </c>
      <c r="V10" s="472">
        <v>0.21878646633939935</v>
      </c>
      <c r="W10" s="472">
        <v>0.23124232404345774</v>
      </c>
      <c r="X10" s="472">
        <v>0.23499507120405216</v>
      </c>
      <c r="Y10" s="472">
        <v>0.23357061092118894</v>
      </c>
      <c r="Z10" s="472">
        <v>0.2429782184408015</v>
      </c>
      <c r="AA10" s="472">
        <v>0.2430798136260319</v>
      </c>
      <c r="AB10" s="58"/>
      <c r="AC10" s="521"/>
      <c r="AD10"/>
    </row>
    <row r="11" spans="1:38" ht="14.25" customHeight="1" x14ac:dyDescent="0.25">
      <c r="A11" s="1056"/>
      <c r="B11" s="245"/>
      <c r="C11" s="257"/>
      <c r="D11" s="257"/>
      <c r="E11" s="257"/>
      <c r="F11" s="257"/>
      <c r="G11" s="257"/>
      <c r="H11" s="257"/>
      <c r="I11" s="257"/>
      <c r="O11" s="15"/>
      <c r="S11" s="84" t="s">
        <v>526</v>
      </c>
      <c r="T11" s="472">
        <v>4.407641865275063E-2</v>
      </c>
      <c r="U11" s="472">
        <v>6.0278678804366784E-2</v>
      </c>
      <c r="V11" s="472">
        <v>3.7086990297681033E-2</v>
      </c>
      <c r="W11" s="472">
        <v>3.8396315540859705E-2</v>
      </c>
      <c r="X11" s="472">
        <v>3.45697688115712E-2</v>
      </c>
      <c r="Y11" s="472">
        <v>3.0021853560949999E-2</v>
      </c>
      <c r="Z11" s="472">
        <v>3.7557816455761284E-2</v>
      </c>
      <c r="AA11" s="472">
        <v>3.6080261744205505E-2</v>
      </c>
      <c r="AB11" s="58"/>
      <c r="AC11" s="521"/>
      <c r="AD11"/>
    </row>
    <row r="12" spans="1:38" ht="14.25" customHeight="1" x14ac:dyDescent="0.25">
      <c r="A12" s="1056"/>
      <c r="B12" s="245"/>
      <c r="C12" s="257"/>
      <c r="D12" s="257"/>
      <c r="E12" s="257"/>
      <c r="F12" s="257"/>
      <c r="G12" s="257"/>
      <c r="H12" s="257"/>
      <c r="I12" s="257"/>
      <c r="O12" s="15"/>
      <c r="S12" s="84" t="s">
        <v>527</v>
      </c>
      <c r="T12" s="472">
        <v>3.1107843313069001E-2</v>
      </c>
      <c r="U12" s="472">
        <v>2.8997070210317045E-2</v>
      </c>
      <c r="V12" s="472">
        <v>3.7582849870250082E-2</v>
      </c>
      <c r="W12" s="472">
        <v>4.3462446858762396E-2</v>
      </c>
      <c r="X12" s="472">
        <v>4.820920413894865E-2</v>
      </c>
      <c r="Y12" s="472">
        <v>4.2219153784145216E-2</v>
      </c>
      <c r="Z12" s="472">
        <v>3.9855050109308836E-2</v>
      </c>
      <c r="AA12" s="472">
        <v>3.3873414714473138E-2</v>
      </c>
      <c r="AB12" s="58"/>
      <c r="AC12" s="521"/>
      <c r="AD12"/>
    </row>
    <row r="13" spans="1:38" ht="14.25" customHeight="1" x14ac:dyDescent="0.25">
      <c r="A13" s="1056"/>
      <c r="B13" s="245"/>
      <c r="C13" s="257"/>
      <c r="D13" s="257"/>
      <c r="E13" s="257"/>
      <c r="F13" s="257"/>
      <c r="G13" s="257"/>
      <c r="H13" s="257"/>
      <c r="I13" s="257"/>
      <c r="O13" s="15"/>
      <c r="S13" s="84" t="s">
        <v>71</v>
      </c>
      <c r="T13" s="472">
        <v>6.2475715677659617E-2</v>
      </c>
      <c r="U13" s="472">
        <v>9.7925604269122113E-2</v>
      </c>
      <c r="V13" s="472">
        <v>3.8928282177154098E-2</v>
      </c>
      <c r="W13" s="472">
        <v>2.9638639584317429E-2</v>
      </c>
      <c r="X13" s="472">
        <v>4.1461816814117231E-2</v>
      </c>
      <c r="Y13" s="472">
        <v>7.0111566544636711E-2</v>
      </c>
      <c r="Z13" s="472">
        <v>3.841542293161565E-2</v>
      </c>
      <c r="AA13" s="472">
        <v>5.696634794486527E-2</v>
      </c>
      <c r="AB13" s="58"/>
      <c r="AC13" s="521"/>
      <c r="AD13"/>
    </row>
    <row r="14" spans="1:38" ht="14.25" customHeight="1" x14ac:dyDescent="0.25">
      <c r="A14" s="1056"/>
      <c r="B14" s="245"/>
      <c r="C14" s="257"/>
      <c r="D14" s="257"/>
      <c r="E14" s="257"/>
      <c r="F14" s="257"/>
      <c r="G14" s="257"/>
      <c r="H14" s="257"/>
      <c r="I14" s="257"/>
      <c r="O14" s="15"/>
      <c r="S14" s="10" t="s">
        <v>51</v>
      </c>
      <c r="T14" s="471"/>
      <c r="U14" s="471"/>
      <c r="V14" s="471"/>
      <c r="W14" s="471"/>
      <c r="X14" s="471"/>
      <c r="Y14" s="471"/>
      <c r="Z14" s="471"/>
      <c r="AA14" s="471"/>
      <c r="AB14" s="471">
        <v>0.36855560765400674</v>
      </c>
      <c r="AC14" s="673">
        <v>0.28996697520814924</v>
      </c>
      <c r="AD14"/>
    </row>
    <row r="15" spans="1:38" ht="14.25" customHeight="1" x14ac:dyDescent="0.25">
      <c r="A15" s="1056"/>
      <c r="B15" s="245"/>
      <c r="C15" s="257"/>
      <c r="D15" s="257"/>
      <c r="E15" s="257"/>
      <c r="F15" s="257"/>
      <c r="G15" s="257"/>
      <c r="H15" s="257"/>
      <c r="I15" s="257"/>
      <c r="O15" s="15"/>
      <c r="S15" s="84" t="s">
        <v>52</v>
      </c>
      <c r="T15" s="472"/>
      <c r="U15" s="472"/>
      <c r="V15" s="472"/>
      <c r="W15" s="472"/>
      <c r="X15" s="472"/>
      <c r="Y15" s="472"/>
      <c r="Z15" s="472"/>
      <c r="AA15" s="472"/>
      <c r="AB15" s="472">
        <v>0.12281465603858263</v>
      </c>
      <c r="AC15" s="674">
        <v>0.1548560398158054</v>
      </c>
      <c r="AD15" s="69"/>
    </row>
    <row r="16" spans="1:38" ht="14.25" customHeight="1" x14ac:dyDescent="0.25">
      <c r="A16" s="1056"/>
      <c r="B16" s="245"/>
      <c r="C16" s="257"/>
      <c r="D16" s="257"/>
      <c r="E16" s="257"/>
      <c r="F16" s="257"/>
      <c r="G16" s="257"/>
      <c r="H16" s="257"/>
      <c r="I16" s="257"/>
      <c r="O16" s="15"/>
      <c r="S16" s="84" t="s">
        <v>53</v>
      </c>
      <c r="T16" s="472"/>
      <c r="U16" s="472"/>
      <c r="V16" s="472"/>
      <c r="W16" s="472"/>
      <c r="X16" s="472"/>
      <c r="Y16" s="472"/>
      <c r="Z16" s="472"/>
      <c r="AA16" s="472"/>
      <c r="AB16" s="472">
        <v>0.13587648201487038</v>
      </c>
      <c r="AC16" s="674">
        <v>0.1167147309177171</v>
      </c>
      <c r="AD16" s="69"/>
    </row>
    <row r="17" spans="1:29" ht="14.25" customHeight="1" x14ac:dyDescent="0.25">
      <c r="A17" s="1056"/>
      <c r="B17" s="245"/>
      <c r="C17" s="257"/>
      <c r="D17" s="257"/>
      <c r="E17" s="257"/>
      <c r="F17" s="257"/>
      <c r="G17" s="257"/>
      <c r="H17" s="257"/>
      <c r="I17" s="257"/>
      <c r="O17" s="15"/>
      <c r="S17" s="84" t="s">
        <v>54</v>
      </c>
      <c r="T17" s="472"/>
      <c r="U17" s="472"/>
      <c r="V17" s="472"/>
      <c r="W17" s="472"/>
      <c r="X17" s="472"/>
      <c r="Y17" s="472"/>
      <c r="Z17" s="472"/>
      <c r="AA17" s="472"/>
      <c r="AB17" s="472">
        <v>0.24452408064840245</v>
      </c>
      <c r="AC17" s="674">
        <v>0.24446485883064328</v>
      </c>
    </row>
    <row r="18" spans="1:29" ht="14.25" customHeight="1" x14ac:dyDescent="0.25">
      <c r="A18" s="1056"/>
      <c r="B18" s="245"/>
      <c r="C18" s="257"/>
      <c r="D18" s="257"/>
      <c r="E18" s="257"/>
      <c r="F18" s="257"/>
      <c r="G18" s="257"/>
      <c r="H18" s="257"/>
      <c r="I18" s="257"/>
      <c r="O18" s="15"/>
      <c r="S18" s="84" t="s">
        <v>526</v>
      </c>
      <c r="T18" s="472"/>
      <c r="U18" s="472"/>
      <c r="V18" s="472"/>
      <c r="W18" s="472"/>
      <c r="X18" s="472"/>
      <c r="Y18" s="472"/>
      <c r="Z18" s="472"/>
      <c r="AA18" s="472"/>
      <c r="AB18" s="472">
        <v>4.2467680353674056E-2</v>
      </c>
      <c r="AC18" s="674">
        <v>7.6224475557002652E-2</v>
      </c>
    </row>
    <row r="19" spans="1:29" ht="14.25" customHeight="1" x14ac:dyDescent="0.25">
      <c r="A19" s="1056"/>
      <c r="B19" s="245"/>
      <c r="C19" s="257"/>
      <c r="D19" s="257"/>
      <c r="E19" s="257"/>
      <c r="F19" s="257"/>
      <c r="G19" s="257"/>
      <c r="H19" s="257"/>
      <c r="I19" s="257"/>
      <c r="O19" s="15"/>
      <c r="S19" s="84" t="s">
        <v>527</v>
      </c>
      <c r="T19" s="472"/>
      <c r="U19" s="472"/>
      <c r="V19" s="472"/>
      <c r="W19" s="472"/>
      <c r="X19" s="472"/>
      <c r="Y19" s="472"/>
      <c r="Z19" s="472"/>
      <c r="AA19" s="472"/>
      <c r="AB19" s="472">
        <v>4.6419720008038047E-2</v>
      </c>
      <c r="AC19" s="674">
        <v>6.4514628587376152E-2</v>
      </c>
    </row>
    <row r="20" spans="1:29" ht="14.25" customHeight="1" x14ac:dyDescent="0.25">
      <c r="A20" s="1056"/>
      <c r="B20" s="245"/>
      <c r="C20" s="257"/>
      <c r="D20" s="257"/>
      <c r="E20" s="257"/>
      <c r="F20" s="257"/>
      <c r="G20" s="257"/>
      <c r="H20" s="257"/>
      <c r="I20" s="257"/>
      <c r="O20" s="15"/>
      <c r="S20" s="50" t="s">
        <v>71</v>
      </c>
      <c r="T20" s="473"/>
      <c r="U20" s="473"/>
      <c r="V20" s="473"/>
      <c r="W20" s="473"/>
      <c r="X20" s="473"/>
      <c r="Y20" s="473"/>
      <c r="Z20" s="473"/>
      <c r="AA20" s="473"/>
      <c r="AB20" s="473">
        <v>3.9341773282425704E-2</v>
      </c>
      <c r="AC20" s="675">
        <v>5.3258291083306201E-2</v>
      </c>
    </row>
    <row r="21" spans="1:29" ht="14.25" customHeight="1" x14ac:dyDescent="0.25">
      <c r="A21" s="1056"/>
      <c r="B21" s="245"/>
      <c r="C21" s="257"/>
      <c r="D21" s="257"/>
      <c r="E21" s="257"/>
      <c r="F21" s="257"/>
      <c r="G21" s="257"/>
      <c r="H21" s="257"/>
      <c r="I21" s="257"/>
      <c r="O21" s="15"/>
      <c r="S21" s="50" t="s">
        <v>486</v>
      </c>
      <c r="T21" s="473">
        <v>1</v>
      </c>
      <c r="U21" s="473">
        <v>1</v>
      </c>
      <c r="V21" s="473">
        <v>1</v>
      </c>
      <c r="W21" s="473">
        <v>1</v>
      </c>
      <c r="X21" s="473">
        <v>1</v>
      </c>
      <c r="Y21" s="473">
        <v>1</v>
      </c>
      <c r="Z21" s="473">
        <v>1</v>
      </c>
      <c r="AA21" s="473">
        <v>1</v>
      </c>
      <c r="AB21" s="473">
        <v>1</v>
      </c>
      <c r="AC21" s="675">
        <v>1</v>
      </c>
    </row>
    <row r="22" spans="1:29" ht="14.25" customHeight="1" x14ac:dyDescent="0.25">
      <c r="A22" s="1056"/>
      <c r="B22" s="245"/>
      <c r="C22" s="257"/>
      <c r="D22" s="257"/>
      <c r="E22" s="257"/>
      <c r="F22" s="257"/>
      <c r="G22" s="257"/>
      <c r="H22" s="257"/>
      <c r="I22" s="257"/>
      <c r="O22" s="15"/>
      <c r="S22" s="64" t="s">
        <v>506</v>
      </c>
      <c r="T22" s="474">
        <v>1</v>
      </c>
      <c r="U22" s="474">
        <v>1</v>
      </c>
      <c r="V22" s="474">
        <v>1</v>
      </c>
      <c r="W22" s="474">
        <v>1</v>
      </c>
      <c r="X22" s="474">
        <v>1.0000000000000002</v>
      </c>
      <c r="Y22" s="474">
        <v>0.99999999999999989</v>
      </c>
      <c r="Z22" s="474">
        <v>1</v>
      </c>
      <c r="AA22" s="474">
        <v>1</v>
      </c>
      <c r="AB22" s="474">
        <v>1</v>
      </c>
      <c r="AC22" s="474">
        <f>SUM(AC14:AC20)</f>
        <v>0.99999999999999989</v>
      </c>
    </row>
    <row r="23" spans="1:29" ht="14.25" customHeight="1" x14ac:dyDescent="0.25">
      <c r="A23" s="1056"/>
      <c r="B23" s="245"/>
      <c r="C23" s="257"/>
      <c r="D23" s="257"/>
      <c r="E23" s="257"/>
      <c r="F23" s="257"/>
      <c r="G23" s="257"/>
      <c r="H23" s="257"/>
      <c r="I23" s="257"/>
      <c r="O23" s="15"/>
      <c r="S23" s="64"/>
      <c r="T23" s="69"/>
      <c r="U23" s="69"/>
      <c r="V23" s="69"/>
      <c r="W23" s="69"/>
      <c r="X23" s="69"/>
      <c r="Y23" s="69"/>
      <c r="Z23" s="69"/>
      <c r="AA23" s="69"/>
      <c r="AB23" s="69"/>
    </row>
    <row r="24" spans="1:29" ht="14.25" customHeight="1" x14ac:dyDescent="0.25">
      <c r="A24" s="1056"/>
      <c r="B24" s="245"/>
      <c r="C24" s="257"/>
      <c r="D24" s="257"/>
      <c r="E24" s="257"/>
      <c r="F24" s="257"/>
      <c r="G24" s="257"/>
      <c r="H24" s="257"/>
      <c r="I24" s="257"/>
      <c r="O24" s="15"/>
    </row>
    <row r="25" spans="1:29" ht="14.25" customHeight="1" x14ac:dyDescent="0.25">
      <c r="A25" s="1056"/>
      <c r="B25" s="245"/>
      <c r="C25" s="257"/>
      <c r="D25" s="257"/>
      <c r="E25" s="257"/>
      <c r="F25" s="257"/>
      <c r="G25" s="257"/>
      <c r="H25" s="257"/>
      <c r="I25" s="257"/>
      <c r="O25" s="15"/>
    </row>
    <row r="26" spans="1:29" ht="14.25" customHeight="1" x14ac:dyDescent="0.25">
      <c r="A26" s="1056"/>
      <c r="B26" s="245"/>
      <c r="C26" s="257"/>
      <c r="D26" s="257"/>
      <c r="E26" s="257"/>
      <c r="F26" s="257"/>
      <c r="G26" s="257"/>
      <c r="H26" s="257"/>
      <c r="I26" s="257"/>
      <c r="J26" s="32"/>
      <c r="O26" s="15"/>
    </row>
    <row r="27" spans="1:29" ht="14.25" customHeight="1" x14ac:dyDescent="0.25">
      <c r="A27" s="1056"/>
      <c r="B27" s="245"/>
      <c r="C27" s="257"/>
      <c r="D27" s="257"/>
      <c r="E27" s="257"/>
      <c r="F27" s="257"/>
      <c r="G27" s="257"/>
      <c r="H27" s="257"/>
      <c r="I27" s="257"/>
      <c r="O27" s="15"/>
    </row>
    <row r="28" spans="1:29" ht="14.25" customHeight="1" x14ac:dyDescent="0.25">
      <c r="A28" s="1056"/>
      <c r="B28" s="245"/>
      <c r="C28" s="257"/>
      <c r="D28" s="257"/>
      <c r="E28" s="257"/>
      <c r="F28" s="257"/>
      <c r="G28" s="257"/>
      <c r="H28" s="257"/>
      <c r="I28" s="257"/>
      <c r="O28" s="15"/>
    </row>
    <row r="29" spans="1:29" ht="14.25" customHeight="1" x14ac:dyDescent="0.25">
      <c r="A29" s="1056"/>
      <c r="B29" s="245"/>
      <c r="C29" s="257"/>
      <c r="D29" s="257"/>
      <c r="E29" s="257"/>
      <c r="F29" s="257"/>
      <c r="G29" s="257"/>
      <c r="H29" s="257"/>
      <c r="I29" s="257"/>
      <c r="O29" s="15"/>
    </row>
    <row r="30" spans="1:29" ht="14.25" customHeight="1" x14ac:dyDescent="0.25">
      <c r="A30" s="1056"/>
      <c r="B30" s="245"/>
      <c r="C30" s="257"/>
      <c r="D30" s="257"/>
      <c r="E30" s="257"/>
      <c r="F30" s="257"/>
      <c r="G30" s="257"/>
      <c r="H30" s="257"/>
      <c r="I30" s="257"/>
      <c r="O30" s="15"/>
    </row>
    <row r="31" spans="1:29" ht="14.25" customHeight="1" x14ac:dyDescent="0.25">
      <c r="A31" s="1056"/>
      <c r="B31" s="245"/>
      <c r="C31" s="257"/>
      <c r="D31" s="257"/>
      <c r="E31" s="257"/>
      <c r="F31" s="257"/>
      <c r="G31" s="257"/>
      <c r="H31" s="257"/>
      <c r="I31" s="257"/>
      <c r="O31" s="15"/>
    </row>
    <row r="32" spans="1:29" ht="14.25" customHeight="1" x14ac:dyDescent="0.25">
      <c r="A32" s="1056"/>
      <c r="B32" s="245"/>
      <c r="C32" s="257"/>
      <c r="D32" s="257"/>
      <c r="E32" s="257"/>
      <c r="F32" s="257"/>
      <c r="G32" s="257"/>
      <c r="H32" s="257"/>
      <c r="I32" s="257"/>
      <c r="O32" s="15"/>
    </row>
    <row r="33" spans="1:15" ht="14.25" customHeight="1" x14ac:dyDescent="0.25">
      <c r="A33" s="1056"/>
      <c r="B33" s="245"/>
      <c r="C33" s="257"/>
      <c r="D33" s="257"/>
      <c r="E33" s="257"/>
      <c r="F33" s="257"/>
      <c r="G33" s="257"/>
      <c r="H33" s="257"/>
      <c r="I33" s="257"/>
      <c r="O33" s="15"/>
    </row>
    <row r="34" spans="1:15" ht="14.25" customHeight="1" x14ac:dyDescent="0.25">
      <c r="A34" s="1056"/>
      <c r="B34" s="245"/>
      <c r="C34" s="257"/>
      <c r="D34" s="257"/>
      <c r="E34" s="257"/>
      <c r="F34" s="257"/>
      <c r="G34" s="257"/>
      <c r="H34" s="257"/>
      <c r="I34" s="257"/>
      <c r="O34" s="15"/>
    </row>
    <row r="35" spans="1:15" ht="14.25" customHeight="1" x14ac:dyDescent="0.25">
      <c r="A35" s="1056"/>
      <c r="B35" s="245"/>
      <c r="C35" s="257"/>
      <c r="D35" s="257"/>
      <c r="E35" s="257"/>
      <c r="F35" s="257"/>
      <c r="G35" s="257"/>
      <c r="H35" s="257"/>
      <c r="I35" s="257"/>
      <c r="O35" s="15"/>
    </row>
    <row r="36" spans="1:15" ht="14.25" customHeight="1" x14ac:dyDescent="0.25">
      <c r="A36" s="1056"/>
      <c r="B36" s="245"/>
      <c r="C36" s="257"/>
      <c r="D36" s="257"/>
      <c r="E36" s="257"/>
      <c r="F36" s="257"/>
      <c r="G36" s="257"/>
      <c r="H36" s="257"/>
      <c r="I36" s="257"/>
      <c r="O36" s="15"/>
    </row>
    <row r="37" spans="1:15" ht="14.25" customHeight="1" x14ac:dyDescent="0.25">
      <c r="A37" s="1056"/>
      <c r="B37" s="245"/>
      <c r="C37" s="257"/>
      <c r="D37" s="257"/>
      <c r="E37" s="257"/>
      <c r="F37" s="257"/>
      <c r="G37" s="257"/>
      <c r="H37" s="257"/>
      <c r="I37" s="257"/>
      <c r="O37" s="15"/>
    </row>
    <row r="38" spans="1:15" ht="14.25" customHeight="1" x14ac:dyDescent="0.25">
      <c r="A38" s="1056"/>
      <c r="B38" s="245"/>
      <c r="C38" s="257"/>
      <c r="D38" s="257"/>
      <c r="E38" s="257"/>
      <c r="F38" s="257"/>
      <c r="G38" s="257"/>
      <c r="H38" s="257"/>
      <c r="I38" s="257"/>
      <c r="O38" s="15"/>
    </row>
    <row r="39" spans="1:15" ht="14.25" customHeight="1" x14ac:dyDescent="0.25">
      <c r="A39" s="1056"/>
      <c r="B39" s="245"/>
      <c r="C39" s="257"/>
      <c r="D39" s="257"/>
      <c r="E39" s="257"/>
      <c r="F39" s="257"/>
      <c r="G39" s="257"/>
      <c r="H39" s="257"/>
      <c r="I39" s="257"/>
      <c r="O39" s="15"/>
    </row>
    <row r="40" spans="1:15" ht="14.25" customHeight="1" x14ac:dyDescent="0.25">
      <c r="A40" s="1056"/>
      <c r="B40" s="245"/>
      <c r="C40" s="257"/>
      <c r="D40" s="257"/>
      <c r="E40" s="257"/>
      <c r="F40" s="257"/>
      <c r="G40" s="257"/>
      <c r="H40" s="257"/>
      <c r="I40" s="257"/>
      <c r="O40" s="15"/>
    </row>
    <row r="41" spans="1:15" ht="14.25" customHeight="1" x14ac:dyDescent="0.25">
      <c r="A41" s="1056"/>
      <c r="B41" s="245"/>
      <c r="C41" s="257"/>
      <c r="D41" s="257"/>
      <c r="E41" s="257"/>
      <c r="F41" s="257"/>
      <c r="G41" s="257"/>
      <c r="H41" s="257"/>
      <c r="I41" s="257"/>
      <c r="O41" s="15"/>
    </row>
    <row r="42" spans="1:15" ht="14.25" customHeight="1" x14ac:dyDescent="0.25">
      <c r="A42" s="1056"/>
      <c r="B42" s="245"/>
      <c r="C42" s="257"/>
      <c r="D42" s="257"/>
      <c r="E42" s="257"/>
      <c r="F42" s="257"/>
      <c r="G42" s="257"/>
      <c r="H42" s="257"/>
      <c r="I42" s="257"/>
      <c r="O42" s="15"/>
    </row>
    <row r="43" spans="1:15" ht="14.25" customHeight="1" x14ac:dyDescent="0.25">
      <c r="A43" s="1056"/>
      <c r="B43" s="245"/>
      <c r="C43" s="257"/>
      <c r="D43" s="257"/>
      <c r="E43" s="257"/>
      <c r="F43" s="257"/>
      <c r="G43" s="257"/>
      <c r="H43" s="257"/>
      <c r="I43" s="257"/>
      <c r="O43" s="15"/>
    </row>
    <row r="44" spans="1:15" ht="14.25" customHeight="1" x14ac:dyDescent="0.25">
      <c r="A44" s="1056"/>
      <c r="B44" s="245"/>
      <c r="C44" s="257"/>
      <c r="D44" s="257"/>
      <c r="E44" s="257"/>
      <c r="F44" s="257"/>
      <c r="G44" s="257"/>
      <c r="H44" s="257"/>
      <c r="I44" s="257"/>
      <c r="O44" s="15"/>
    </row>
    <row r="45" spans="1:15" ht="14.25" customHeight="1" x14ac:dyDescent="0.25">
      <c r="A45" s="1056"/>
      <c r="B45" s="245"/>
      <c r="C45" s="257"/>
      <c r="D45" s="257"/>
      <c r="E45" s="257"/>
      <c r="F45" s="257"/>
      <c r="G45" s="257"/>
      <c r="H45" s="257"/>
      <c r="I45" s="257"/>
      <c r="O45" s="15"/>
    </row>
    <row r="46" spans="1:15" ht="14.25" customHeight="1" x14ac:dyDescent="0.25">
      <c r="A46" s="1056"/>
      <c r="B46" s="245"/>
      <c r="C46" s="257"/>
      <c r="D46" s="257"/>
      <c r="E46" s="257"/>
      <c r="F46" s="257"/>
      <c r="G46" s="257"/>
      <c r="H46" s="257"/>
      <c r="I46" s="257"/>
      <c r="O46" s="15"/>
    </row>
    <row r="47" spans="1:15" ht="14.25" customHeight="1" x14ac:dyDescent="0.25">
      <c r="A47" s="1056"/>
      <c r="B47" s="245"/>
      <c r="C47" s="257"/>
      <c r="D47" s="257"/>
      <c r="E47" s="257"/>
      <c r="F47" s="257"/>
      <c r="G47" s="257"/>
      <c r="H47" s="257"/>
      <c r="I47" s="257"/>
      <c r="O47" s="15"/>
    </row>
    <row r="48" spans="1:15" ht="14.25" customHeight="1" x14ac:dyDescent="0.25">
      <c r="A48" s="1056"/>
      <c r="B48" s="245"/>
      <c r="C48" s="257"/>
      <c r="D48" s="257"/>
      <c r="E48" s="257"/>
      <c r="F48" s="257"/>
      <c r="G48" s="257"/>
      <c r="H48" s="257"/>
      <c r="I48" s="257"/>
      <c r="O48" s="15"/>
    </row>
    <row r="49" spans="1:15" ht="14.25" customHeight="1" x14ac:dyDescent="0.25">
      <c r="A49" s="1056"/>
      <c r="B49" s="245"/>
      <c r="C49" s="257"/>
      <c r="D49" s="257"/>
      <c r="E49" s="257"/>
      <c r="F49" s="257"/>
      <c r="G49" s="257"/>
      <c r="H49" s="257"/>
      <c r="I49" s="257"/>
      <c r="O49" s="15"/>
    </row>
    <row r="50" spans="1:15" ht="14.25" customHeight="1" x14ac:dyDescent="0.25">
      <c r="A50" s="1056"/>
      <c r="B50" s="245"/>
      <c r="C50" s="257"/>
      <c r="D50" s="257"/>
      <c r="E50" s="257"/>
      <c r="F50" s="257"/>
      <c r="G50" s="257"/>
      <c r="H50" s="257"/>
      <c r="I50" s="257"/>
      <c r="O50" s="15"/>
    </row>
    <row r="51" spans="1:15" ht="14.25" customHeight="1" x14ac:dyDescent="0.25">
      <c r="A51" s="1056"/>
      <c r="B51" s="246"/>
      <c r="C51" s="247"/>
      <c r="D51" s="247"/>
      <c r="E51" s="247"/>
      <c r="F51" s="247"/>
      <c r="G51" s="247"/>
      <c r="H51" s="247"/>
      <c r="I51" s="247"/>
      <c r="J51" s="17"/>
      <c r="K51" s="17"/>
      <c r="L51" s="17"/>
      <c r="M51" s="17"/>
      <c r="N51" s="17"/>
      <c r="O51" s="18"/>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30AA-A817-4E72-AE42-3D0F089D985D}">
  <sheetPr codeName="Sheet11">
    <tabColor theme="7"/>
  </sheetPr>
  <dimension ref="A1:AI46"/>
  <sheetViews>
    <sheetView showGridLines="0" zoomScale="55" zoomScaleNormal="55" workbookViewId="0">
      <selection activeCell="P37" sqref="P37"/>
    </sheetView>
  </sheetViews>
  <sheetFormatPr defaultColWidth="9" defaultRowHeight="14.25" x14ac:dyDescent="0.25"/>
  <cols>
    <col min="1" max="1" width="3.125" style="707" customWidth="1"/>
    <col min="2" max="3" width="10.625" style="708" customWidth="1"/>
    <col min="4" max="15" width="9" style="708"/>
    <col min="16" max="17" width="11.75" style="708" customWidth="1"/>
    <col min="18" max="18" width="9" style="708" customWidth="1"/>
    <col min="19" max="19" width="3.125" style="708" customWidth="1"/>
    <col min="20" max="20" width="9" style="708"/>
    <col min="21" max="21" width="13.125" style="708" customWidth="1"/>
    <col min="22" max="22" width="16.875" style="708" customWidth="1"/>
    <col min="23" max="23" width="11.625" style="708" customWidth="1"/>
    <col min="24" max="34" width="9" style="708"/>
    <col min="35" max="35" width="17.625" style="708" customWidth="1"/>
    <col min="36" max="16384" width="9" style="708"/>
  </cols>
  <sheetData>
    <row r="1" spans="1:35" ht="14.25" customHeight="1" x14ac:dyDescent="0.25">
      <c r="A1" s="8" t="s">
        <v>746</v>
      </c>
    </row>
    <row r="2" spans="1:35" ht="14.25" customHeight="1" x14ac:dyDescent="0.25">
      <c r="A2" s="2"/>
      <c r="U2" s="708" t="s">
        <v>352</v>
      </c>
    </row>
    <row r="3" spans="1:35" ht="14.25" customHeight="1" x14ac:dyDescent="0.25">
      <c r="A3" s="2" t="s">
        <v>747</v>
      </c>
      <c r="U3" s="708" t="s">
        <v>362</v>
      </c>
    </row>
    <row r="4" spans="1:35" ht="14.25" customHeight="1" thickBot="1" x14ac:dyDescent="0.3">
      <c r="P4" s="709"/>
      <c r="Q4" s="709" t="s">
        <v>456</v>
      </c>
    </row>
    <row r="5" spans="1:35" ht="14.25" customHeight="1" x14ac:dyDescent="0.25">
      <c r="B5" s="710" t="s">
        <v>436</v>
      </c>
      <c r="C5" s="711" t="s">
        <v>493</v>
      </c>
      <c r="D5" s="712" t="s">
        <v>460</v>
      </c>
      <c r="E5" s="713" t="s">
        <v>462</v>
      </c>
      <c r="F5" s="713" t="s">
        <v>464</v>
      </c>
      <c r="G5" s="713" t="s">
        <v>466</v>
      </c>
      <c r="H5" s="713" t="s">
        <v>468</v>
      </c>
      <c r="I5" s="714" t="s">
        <v>470</v>
      </c>
      <c r="J5" s="715" t="s">
        <v>472</v>
      </c>
      <c r="K5" s="713" t="s">
        <v>474</v>
      </c>
      <c r="L5" s="713" t="s">
        <v>476</v>
      </c>
      <c r="M5" s="713" t="s">
        <v>478</v>
      </c>
      <c r="N5" s="713" t="s">
        <v>480</v>
      </c>
      <c r="O5" s="716" t="s">
        <v>482</v>
      </c>
      <c r="P5" s="717" t="s">
        <v>483</v>
      </c>
      <c r="Q5" s="718" t="s">
        <v>711</v>
      </c>
      <c r="U5" s="708" t="s">
        <v>355</v>
      </c>
    </row>
    <row r="6" spans="1:35" ht="16.7" customHeight="1" x14ac:dyDescent="0.25">
      <c r="B6" s="1059" t="s">
        <v>278</v>
      </c>
      <c r="C6" s="719" t="s">
        <v>687</v>
      </c>
      <c r="D6" s="720">
        <v>687857</v>
      </c>
      <c r="E6" s="721">
        <v>1145795</v>
      </c>
      <c r="F6" s="721">
        <v>965946</v>
      </c>
      <c r="G6" s="721">
        <v>647289</v>
      </c>
      <c r="H6" s="721">
        <v>772403</v>
      </c>
      <c r="I6" s="722">
        <v>493048</v>
      </c>
      <c r="J6" s="723">
        <v>757556</v>
      </c>
      <c r="K6" s="721">
        <v>1028359</v>
      </c>
      <c r="L6" s="721">
        <v>522334</v>
      </c>
      <c r="M6" s="721">
        <v>1053198</v>
      </c>
      <c r="N6" s="721">
        <v>677099</v>
      </c>
      <c r="O6" s="724">
        <v>466048</v>
      </c>
      <c r="P6" s="725">
        <v>9216932</v>
      </c>
      <c r="Q6" s="726">
        <v>39</v>
      </c>
      <c r="U6" s="727" t="s">
        <v>436</v>
      </c>
      <c r="V6" s="727" t="s">
        <v>493</v>
      </c>
      <c r="W6" s="728" t="s">
        <v>460</v>
      </c>
      <c r="X6" s="729" t="s">
        <v>462</v>
      </c>
      <c r="Y6" s="729" t="s">
        <v>464</v>
      </c>
      <c r="Z6" s="729" t="s">
        <v>466</v>
      </c>
      <c r="AA6" s="729" t="s">
        <v>468</v>
      </c>
      <c r="AB6" s="729" t="s">
        <v>470</v>
      </c>
      <c r="AC6" s="729" t="s">
        <v>472</v>
      </c>
      <c r="AD6" s="729" t="s">
        <v>474</v>
      </c>
      <c r="AE6" s="729" t="s">
        <v>476</v>
      </c>
      <c r="AF6" s="729" t="s">
        <v>478</v>
      </c>
      <c r="AG6" s="729" t="s">
        <v>480</v>
      </c>
      <c r="AH6" s="730" t="s">
        <v>482</v>
      </c>
      <c r="AI6" s="730" t="s">
        <v>712</v>
      </c>
    </row>
    <row r="7" spans="1:35" ht="16.7" customHeight="1" x14ac:dyDescent="0.25">
      <c r="B7" s="1057"/>
      <c r="C7" s="731" t="s">
        <v>215</v>
      </c>
      <c r="D7" s="732">
        <v>489243</v>
      </c>
      <c r="E7" s="733">
        <v>1032968</v>
      </c>
      <c r="F7" s="733">
        <v>767361</v>
      </c>
      <c r="G7" s="733">
        <v>543243</v>
      </c>
      <c r="H7" s="733">
        <v>649599</v>
      </c>
      <c r="I7" s="734">
        <v>465557</v>
      </c>
      <c r="J7" s="735">
        <v>708895</v>
      </c>
      <c r="K7" s="733">
        <v>572341</v>
      </c>
      <c r="L7" s="733">
        <v>650713</v>
      </c>
      <c r="M7" s="733">
        <v>640002</v>
      </c>
      <c r="N7" s="733">
        <v>579159</v>
      </c>
      <c r="O7" s="736">
        <v>445713</v>
      </c>
      <c r="P7" s="737">
        <v>7544794</v>
      </c>
      <c r="Q7" s="738">
        <v>36</v>
      </c>
      <c r="U7" s="739" t="s">
        <v>278</v>
      </c>
      <c r="V7" s="739" t="s">
        <v>685</v>
      </c>
      <c r="W7" s="740">
        <v>687857</v>
      </c>
      <c r="X7" s="741">
        <v>1145795</v>
      </c>
      <c r="Y7" s="741">
        <v>965946</v>
      </c>
      <c r="Z7" s="741">
        <v>647289</v>
      </c>
      <c r="AA7" s="741">
        <v>772403</v>
      </c>
      <c r="AB7" s="741">
        <v>493048</v>
      </c>
      <c r="AC7" s="741">
        <v>757556</v>
      </c>
      <c r="AD7" s="741">
        <v>1028359</v>
      </c>
      <c r="AE7" s="741">
        <v>522334</v>
      </c>
      <c r="AF7" s="741">
        <v>1053198</v>
      </c>
      <c r="AG7" s="741">
        <v>677099</v>
      </c>
      <c r="AH7" s="742">
        <v>466048</v>
      </c>
      <c r="AI7" s="742">
        <v>39</v>
      </c>
    </row>
    <row r="8" spans="1:35" ht="16.7" customHeight="1" x14ac:dyDescent="0.25">
      <c r="B8" s="1060"/>
      <c r="C8" s="743" t="s">
        <v>149</v>
      </c>
      <c r="D8" s="744">
        <v>0.40596186353202812</v>
      </c>
      <c r="E8" s="745">
        <v>0.10922603604371095</v>
      </c>
      <c r="F8" s="745">
        <v>0.25878953973423191</v>
      </c>
      <c r="G8" s="745">
        <v>0.19152754844517084</v>
      </c>
      <c r="H8" s="745">
        <v>0.18904585752133229</v>
      </c>
      <c r="I8" s="746">
        <v>5.9049697459172545E-2</v>
      </c>
      <c r="J8" s="747">
        <v>6.8643452133249738E-2</v>
      </c>
      <c r="K8" s="745">
        <v>0.79675927462823726</v>
      </c>
      <c r="L8" s="745">
        <v>-0.19728974217512174</v>
      </c>
      <c r="M8" s="745">
        <v>0.64561673244771112</v>
      </c>
      <c r="N8" s="745">
        <v>0.169107274513562</v>
      </c>
      <c r="O8" s="748">
        <v>4.5623529042231104E-2</v>
      </c>
      <c r="P8" s="749">
        <v>0.22162805240275607</v>
      </c>
      <c r="Q8" s="750">
        <v>8.3333333333333259E-2</v>
      </c>
      <c r="U8" s="751"/>
      <c r="V8" s="751" t="s">
        <v>216</v>
      </c>
      <c r="W8" s="752">
        <v>489243</v>
      </c>
      <c r="X8" s="753">
        <v>1032968</v>
      </c>
      <c r="Y8" s="753">
        <v>767361</v>
      </c>
      <c r="Z8" s="753">
        <v>543243</v>
      </c>
      <c r="AA8" s="753">
        <v>649599</v>
      </c>
      <c r="AB8" s="753">
        <v>465557</v>
      </c>
      <c r="AC8" s="753">
        <v>708895</v>
      </c>
      <c r="AD8" s="753">
        <v>572341</v>
      </c>
      <c r="AE8" s="753">
        <v>650713</v>
      </c>
      <c r="AF8" s="753">
        <v>640002</v>
      </c>
      <c r="AG8" s="753">
        <v>579159</v>
      </c>
      <c r="AH8" s="754">
        <v>445713</v>
      </c>
      <c r="AI8" s="754">
        <v>36</v>
      </c>
    </row>
    <row r="9" spans="1:35" ht="16.7" customHeight="1" x14ac:dyDescent="0.25">
      <c r="B9" s="1059" t="s">
        <v>279</v>
      </c>
      <c r="C9" s="719" t="s">
        <v>687</v>
      </c>
      <c r="D9" s="720">
        <v>746908</v>
      </c>
      <c r="E9" s="721">
        <v>555664</v>
      </c>
      <c r="F9" s="721">
        <v>840508</v>
      </c>
      <c r="G9" s="721">
        <v>1103358</v>
      </c>
      <c r="H9" s="721">
        <v>1403985</v>
      </c>
      <c r="I9" s="722">
        <v>677739</v>
      </c>
      <c r="J9" s="723">
        <v>748931</v>
      </c>
      <c r="K9" s="721">
        <v>1296506</v>
      </c>
      <c r="L9" s="721">
        <v>921432</v>
      </c>
      <c r="M9" s="721">
        <v>1024351</v>
      </c>
      <c r="N9" s="721">
        <v>956692</v>
      </c>
      <c r="O9" s="724">
        <v>619869</v>
      </c>
      <c r="P9" s="725">
        <v>10895943</v>
      </c>
      <c r="Q9" s="726">
        <v>97</v>
      </c>
      <c r="U9" s="739" t="s">
        <v>279</v>
      </c>
      <c r="V9" s="739" t="s">
        <v>685</v>
      </c>
      <c r="W9" s="740">
        <v>746908</v>
      </c>
      <c r="X9" s="741">
        <v>555664</v>
      </c>
      <c r="Y9" s="741">
        <v>840508</v>
      </c>
      <c r="Z9" s="741">
        <v>1103358</v>
      </c>
      <c r="AA9" s="741">
        <v>1403985</v>
      </c>
      <c r="AB9" s="741">
        <v>677739</v>
      </c>
      <c r="AC9" s="741">
        <v>748931</v>
      </c>
      <c r="AD9" s="741">
        <v>1296506</v>
      </c>
      <c r="AE9" s="741">
        <v>921432</v>
      </c>
      <c r="AF9" s="741">
        <v>1024351</v>
      </c>
      <c r="AG9" s="741">
        <v>956692</v>
      </c>
      <c r="AH9" s="742">
        <v>619869</v>
      </c>
      <c r="AI9" s="742">
        <v>97</v>
      </c>
    </row>
    <row r="10" spans="1:35" ht="16.7" customHeight="1" x14ac:dyDescent="0.25">
      <c r="B10" s="1057"/>
      <c r="C10" s="731" t="s">
        <v>215</v>
      </c>
      <c r="D10" s="732">
        <v>691731</v>
      </c>
      <c r="E10" s="733">
        <v>469566</v>
      </c>
      <c r="F10" s="733">
        <v>900811</v>
      </c>
      <c r="G10" s="733">
        <v>1138960</v>
      </c>
      <c r="H10" s="733">
        <v>1225997</v>
      </c>
      <c r="I10" s="734">
        <v>712103</v>
      </c>
      <c r="J10" s="735">
        <v>815117</v>
      </c>
      <c r="K10" s="733">
        <v>1435865</v>
      </c>
      <c r="L10" s="733">
        <v>918066</v>
      </c>
      <c r="M10" s="733">
        <v>992664</v>
      </c>
      <c r="N10" s="733">
        <v>1026623</v>
      </c>
      <c r="O10" s="736">
        <v>628426</v>
      </c>
      <c r="P10" s="737">
        <v>10955929</v>
      </c>
      <c r="Q10" s="738">
        <v>84</v>
      </c>
      <c r="U10" s="755"/>
      <c r="V10" s="751" t="s">
        <v>216</v>
      </c>
      <c r="W10" s="752">
        <v>691731</v>
      </c>
      <c r="X10" s="753">
        <v>469566</v>
      </c>
      <c r="Y10" s="753">
        <v>900811</v>
      </c>
      <c r="Z10" s="753">
        <v>1138960</v>
      </c>
      <c r="AA10" s="753">
        <v>1225997</v>
      </c>
      <c r="AB10" s="753">
        <v>712103</v>
      </c>
      <c r="AC10" s="753">
        <v>815117</v>
      </c>
      <c r="AD10" s="753">
        <v>1435865</v>
      </c>
      <c r="AE10" s="753">
        <v>918066</v>
      </c>
      <c r="AF10" s="753">
        <v>992664</v>
      </c>
      <c r="AG10" s="753">
        <v>1026623</v>
      </c>
      <c r="AH10" s="754">
        <v>628426</v>
      </c>
      <c r="AI10" s="754">
        <v>84</v>
      </c>
    </row>
    <row r="11" spans="1:35" ht="16.7" customHeight="1" x14ac:dyDescent="0.25">
      <c r="B11" s="1060"/>
      <c r="C11" s="743" t="s">
        <v>149</v>
      </c>
      <c r="D11" s="744">
        <v>7.9766556652802967E-2</v>
      </c>
      <c r="E11" s="745">
        <v>0.18335654625760811</v>
      </c>
      <c r="F11" s="745">
        <v>-6.6943010242992096E-2</v>
      </c>
      <c r="G11" s="745">
        <v>-3.125834094261426E-2</v>
      </c>
      <c r="H11" s="745">
        <v>0.14517816927773874</v>
      </c>
      <c r="I11" s="746">
        <v>-4.8257063935975508E-2</v>
      </c>
      <c r="J11" s="747">
        <v>-8.1198159282655169E-2</v>
      </c>
      <c r="K11" s="745">
        <v>-9.7055781706497424E-2</v>
      </c>
      <c r="L11" s="745">
        <v>3.6664030690602978E-3</v>
      </c>
      <c r="M11" s="745">
        <v>3.1921173730486752E-2</v>
      </c>
      <c r="N11" s="745">
        <v>-6.8117507595290561E-2</v>
      </c>
      <c r="O11" s="748">
        <v>-1.3616559467622302E-2</v>
      </c>
      <c r="P11" s="749">
        <v>-5.4752089028688999E-3</v>
      </c>
      <c r="Q11" s="750">
        <v>0.15476190476190466</v>
      </c>
      <c r="U11" s="739" t="s">
        <v>281</v>
      </c>
      <c r="V11" s="739" t="s">
        <v>685</v>
      </c>
      <c r="W11" s="740">
        <v>209902</v>
      </c>
      <c r="X11" s="741">
        <v>202874</v>
      </c>
      <c r="Y11" s="741">
        <v>302661</v>
      </c>
      <c r="Z11" s="741">
        <v>339120</v>
      </c>
      <c r="AA11" s="741">
        <v>407157</v>
      </c>
      <c r="AB11" s="741">
        <v>265741</v>
      </c>
      <c r="AC11" s="741">
        <v>366112</v>
      </c>
      <c r="AD11" s="741">
        <v>484343</v>
      </c>
      <c r="AE11" s="741">
        <v>306420</v>
      </c>
      <c r="AF11" s="741">
        <v>349055</v>
      </c>
      <c r="AG11" s="741">
        <v>368574</v>
      </c>
      <c r="AH11" s="742">
        <v>290946</v>
      </c>
      <c r="AI11" s="742">
        <v>60</v>
      </c>
    </row>
    <row r="12" spans="1:35" ht="16.7" customHeight="1" x14ac:dyDescent="0.25">
      <c r="B12" s="1059" t="s">
        <v>281</v>
      </c>
      <c r="C12" s="719" t="s">
        <v>687</v>
      </c>
      <c r="D12" s="720">
        <v>209902</v>
      </c>
      <c r="E12" s="721">
        <v>202874</v>
      </c>
      <c r="F12" s="721">
        <v>302661</v>
      </c>
      <c r="G12" s="721">
        <v>339120</v>
      </c>
      <c r="H12" s="721">
        <v>407157</v>
      </c>
      <c r="I12" s="722">
        <v>265741</v>
      </c>
      <c r="J12" s="723">
        <v>366112</v>
      </c>
      <c r="K12" s="721">
        <v>484343</v>
      </c>
      <c r="L12" s="721">
        <v>306420</v>
      </c>
      <c r="M12" s="721">
        <v>349055</v>
      </c>
      <c r="N12" s="721">
        <v>368574</v>
      </c>
      <c r="O12" s="724">
        <v>290946</v>
      </c>
      <c r="P12" s="725">
        <v>3892905</v>
      </c>
      <c r="Q12" s="726">
        <v>60</v>
      </c>
      <c r="U12" s="755"/>
      <c r="V12" s="751" t="s">
        <v>216</v>
      </c>
      <c r="W12" s="752">
        <v>246690</v>
      </c>
      <c r="X12" s="753">
        <v>219403</v>
      </c>
      <c r="Y12" s="753">
        <v>321154</v>
      </c>
      <c r="Z12" s="753">
        <v>383050</v>
      </c>
      <c r="AA12" s="753">
        <v>405072</v>
      </c>
      <c r="AB12" s="753">
        <v>328743</v>
      </c>
      <c r="AC12" s="753">
        <v>472494</v>
      </c>
      <c r="AD12" s="753">
        <v>603139</v>
      </c>
      <c r="AE12" s="753">
        <v>388139</v>
      </c>
      <c r="AF12" s="753">
        <v>378838</v>
      </c>
      <c r="AG12" s="753">
        <v>419356</v>
      </c>
      <c r="AH12" s="754">
        <v>328986</v>
      </c>
      <c r="AI12" s="754">
        <v>60</v>
      </c>
    </row>
    <row r="13" spans="1:35" ht="16.7" customHeight="1" x14ac:dyDescent="0.25">
      <c r="B13" s="1057"/>
      <c r="C13" s="731" t="s">
        <v>215</v>
      </c>
      <c r="D13" s="732">
        <v>246690</v>
      </c>
      <c r="E13" s="733">
        <v>219403</v>
      </c>
      <c r="F13" s="733">
        <v>321154</v>
      </c>
      <c r="G13" s="733">
        <v>383050</v>
      </c>
      <c r="H13" s="733">
        <v>405072</v>
      </c>
      <c r="I13" s="734">
        <v>328743</v>
      </c>
      <c r="J13" s="735">
        <v>472494</v>
      </c>
      <c r="K13" s="733">
        <v>603139</v>
      </c>
      <c r="L13" s="733">
        <v>388139</v>
      </c>
      <c r="M13" s="733">
        <v>378838</v>
      </c>
      <c r="N13" s="733">
        <v>419356</v>
      </c>
      <c r="O13" s="736">
        <v>328986</v>
      </c>
      <c r="P13" s="737">
        <v>4495064</v>
      </c>
      <c r="Q13" s="738">
        <v>60</v>
      </c>
      <c r="U13" s="739" t="s">
        <v>283</v>
      </c>
      <c r="V13" s="739" t="s">
        <v>685</v>
      </c>
      <c r="W13" s="740">
        <v>320939</v>
      </c>
      <c r="X13" s="741">
        <v>330313</v>
      </c>
      <c r="Y13" s="741">
        <v>334159</v>
      </c>
      <c r="Z13" s="741">
        <v>332146</v>
      </c>
      <c r="AA13" s="741">
        <v>362238</v>
      </c>
      <c r="AB13" s="741">
        <v>301538</v>
      </c>
      <c r="AC13" s="741">
        <v>293594</v>
      </c>
      <c r="AD13" s="741">
        <v>396280</v>
      </c>
      <c r="AE13" s="741">
        <v>317277</v>
      </c>
      <c r="AF13" s="741">
        <v>321376</v>
      </c>
      <c r="AG13" s="741">
        <v>328363</v>
      </c>
      <c r="AH13" s="742">
        <v>300495</v>
      </c>
      <c r="AI13" s="742">
        <v>28</v>
      </c>
    </row>
    <row r="14" spans="1:35" ht="16.7" customHeight="1" x14ac:dyDescent="0.25">
      <c r="B14" s="1060"/>
      <c r="C14" s="743" t="s">
        <v>149</v>
      </c>
      <c r="D14" s="744">
        <v>-0.14912643398597425</v>
      </c>
      <c r="E14" s="745">
        <v>-7.5336253378486151E-2</v>
      </c>
      <c r="F14" s="745">
        <v>-5.7582966427321525E-2</v>
      </c>
      <c r="G14" s="745">
        <v>-0.11468476700169694</v>
      </c>
      <c r="H14" s="745">
        <v>5.1472330844886116E-3</v>
      </c>
      <c r="I14" s="746">
        <v>-0.1916451452958694</v>
      </c>
      <c r="J14" s="747">
        <v>-0.22514994899406127</v>
      </c>
      <c r="K14" s="745">
        <v>-0.19696288915158866</v>
      </c>
      <c r="L14" s="745">
        <v>-0.21054055377068526</v>
      </c>
      <c r="M14" s="745">
        <v>-7.8616717435948891E-2</v>
      </c>
      <c r="N14" s="745">
        <v>-0.12109520312097599</v>
      </c>
      <c r="O14" s="748">
        <v>-0.11562802064525546</v>
      </c>
      <c r="P14" s="749">
        <v>-0.13396005040195202</v>
      </c>
      <c r="Q14" s="750">
        <v>0</v>
      </c>
      <c r="U14" s="755"/>
      <c r="V14" s="751" t="s">
        <v>216</v>
      </c>
      <c r="W14" s="752">
        <v>316478</v>
      </c>
      <c r="X14" s="753">
        <v>324298</v>
      </c>
      <c r="Y14" s="753">
        <v>331724</v>
      </c>
      <c r="Z14" s="753">
        <v>325660</v>
      </c>
      <c r="AA14" s="753">
        <v>343124</v>
      </c>
      <c r="AB14" s="753">
        <v>277065</v>
      </c>
      <c r="AC14" s="753">
        <v>295261</v>
      </c>
      <c r="AD14" s="753">
        <v>514507</v>
      </c>
      <c r="AE14" s="753">
        <v>306208</v>
      </c>
      <c r="AF14" s="753">
        <v>315368</v>
      </c>
      <c r="AG14" s="753">
        <v>343752</v>
      </c>
      <c r="AH14" s="754">
        <v>304195</v>
      </c>
      <c r="AI14" s="754">
        <v>27</v>
      </c>
    </row>
    <row r="15" spans="1:35" ht="16.7" customHeight="1" x14ac:dyDescent="0.25">
      <c r="B15" s="1059" t="s">
        <v>283</v>
      </c>
      <c r="C15" s="719" t="s">
        <v>687</v>
      </c>
      <c r="D15" s="720">
        <v>320939</v>
      </c>
      <c r="E15" s="721">
        <v>330313</v>
      </c>
      <c r="F15" s="721">
        <v>334159</v>
      </c>
      <c r="G15" s="721">
        <v>332146</v>
      </c>
      <c r="H15" s="721">
        <v>362238</v>
      </c>
      <c r="I15" s="722">
        <v>301538</v>
      </c>
      <c r="J15" s="723">
        <v>293594</v>
      </c>
      <c r="K15" s="721">
        <v>396280</v>
      </c>
      <c r="L15" s="721">
        <v>317277</v>
      </c>
      <c r="M15" s="721">
        <v>321376</v>
      </c>
      <c r="N15" s="721">
        <v>328363</v>
      </c>
      <c r="O15" s="724">
        <v>300495</v>
      </c>
      <c r="P15" s="725">
        <v>3938718</v>
      </c>
      <c r="Q15" s="726">
        <v>28</v>
      </c>
      <c r="U15" s="739" t="s">
        <v>284</v>
      </c>
      <c r="V15" s="739" t="s">
        <v>685</v>
      </c>
      <c r="W15" s="740">
        <v>535520</v>
      </c>
      <c r="X15" s="741">
        <v>358973</v>
      </c>
      <c r="Y15" s="741">
        <v>574923</v>
      </c>
      <c r="Z15" s="741">
        <v>642321</v>
      </c>
      <c r="AA15" s="741">
        <v>792359</v>
      </c>
      <c r="AB15" s="741">
        <v>385859</v>
      </c>
      <c r="AC15" s="741">
        <v>344064</v>
      </c>
      <c r="AD15" s="741">
        <v>569422</v>
      </c>
      <c r="AE15" s="741">
        <v>398132</v>
      </c>
      <c r="AF15" s="741">
        <v>509338</v>
      </c>
      <c r="AG15" s="741">
        <v>502506</v>
      </c>
      <c r="AH15" s="742">
        <v>357604</v>
      </c>
      <c r="AI15" s="742">
        <v>71</v>
      </c>
    </row>
    <row r="16" spans="1:35" ht="16.7" customHeight="1" x14ac:dyDescent="0.25">
      <c r="B16" s="1057"/>
      <c r="C16" s="731" t="s">
        <v>215</v>
      </c>
      <c r="D16" s="732">
        <v>316478</v>
      </c>
      <c r="E16" s="733">
        <v>324298</v>
      </c>
      <c r="F16" s="733">
        <v>331724</v>
      </c>
      <c r="G16" s="733">
        <v>325660</v>
      </c>
      <c r="H16" s="733">
        <v>343124</v>
      </c>
      <c r="I16" s="734">
        <v>277065</v>
      </c>
      <c r="J16" s="735">
        <v>295261</v>
      </c>
      <c r="K16" s="733">
        <v>514507</v>
      </c>
      <c r="L16" s="733">
        <v>306208</v>
      </c>
      <c r="M16" s="733">
        <v>315368</v>
      </c>
      <c r="N16" s="733">
        <v>343752</v>
      </c>
      <c r="O16" s="736">
        <v>304195</v>
      </c>
      <c r="P16" s="756">
        <v>3997640</v>
      </c>
      <c r="Q16" s="757">
        <v>27</v>
      </c>
      <c r="U16" s="755"/>
      <c r="V16" s="751" t="s">
        <v>216</v>
      </c>
      <c r="W16" s="752">
        <v>528550</v>
      </c>
      <c r="X16" s="753">
        <v>305202</v>
      </c>
      <c r="Y16" s="753">
        <v>528551</v>
      </c>
      <c r="Z16" s="753">
        <v>565009</v>
      </c>
      <c r="AA16" s="753">
        <v>603595</v>
      </c>
      <c r="AB16" s="753">
        <v>355917</v>
      </c>
      <c r="AC16" s="753">
        <v>354134</v>
      </c>
      <c r="AD16" s="753">
        <v>614401</v>
      </c>
      <c r="AE16" s="753">
        <v>435209</v>
      </c>
      <c r="AF16" s="753">
        <v>473574</v>
      </c>
      <c r="AG16" s="753">
        <v>506489</v>
      </c>
      <c r="AH16" s="754">
        <v>343076</v>
      </c>
      <c r="AI16" s="754">
        <v>67</v>
      </c>
    </row>
    <row r="17" spans="2:35" ht="16.7" customHeight="1" x14ac:dyDescent="0.25">
      <c r="B17" s="1060"/>
      <c r="C17" s="743" t="s">
        <v>149</v>
      </c>
      <c r="D17" s="744">
        <v>1.409576653037492E-2</v>
      </c>
      <c r="E17" s="745">
        <v>1.8547755459484838E-2</v>
      </c>
      <c r="F17" s="745">
        <v>7.340439642594454E-3</v>
      </c>
      <c r="G17" s="745">
        <v>1.9916477307621472E-2</v>
      </c>
      <c r="H17" s="745">
        <v>5.5705808978678162E-2</v>
      </c>
      <c r="I17" s="746">
        <v>8.8329453377366418E-2</v>
      </c>
      <c r="J17" s="747">
        <v>-5.6458523137156158E-3</v>
      </c>
      <c r="K17" s="745">
        <v>-0.22978696111034447</v>
      </c>
      <c r="L17" s="745">
        <v>3.6148630995924247E-2</v>
      </c>
      <c r="M17" s="745">
        <v>1.9050759747342827E-2</v>
      </c>
      <c r="N17" s="745">
        <v>-4.4767739533151829E-2</v>
      </c>
      <c r="O17" s="748">
        <v>-1.2163250546524451E-2</v>
      </c>
      <c r="P17" s="749">
        <v>-1.4739196125714171E-2</v>
      </c>
      <c r="Q17" s="750">
        <v>3.7037037037036979E-2</v>
      </c>
      <c r="U17" s="739" t="s">
        <v>286</v>
      </c>
      <c r="V17" s="739" t="s">
        <v>685</v>
      </c>
      <c r="W17" s="740">
        <v>527657</v>
      </c>
      <c r="X17" s="741">
        <v>449447</v>
      </c>
      <c r="Y17" s="741">
        <v>451940</v>
      </c>
      <c r="Z17" s="741">
        <v>500401</v>
      </c>
      <c r="AA17" s="741">
        <v>538922</v>
      </c>
      <c r="AB17" s="741">
        <v>409288</v>
      </c>
      <c r="AC17" s="741">
        <v>371225</v>
      </c>
      <c r="AD17" s="741">
        <v>574465</v>
      </c>
      <c r="AE17" s="741">
        <v>387391</v>
      </c>
      <c r="AF17" s="741">
        <v>498019</v>
      </c>
      <c r="AG17" s="741">
        <v>562230</v>
      </c>
      <c r="AH17" s="742">
        <v>384946</v>
      </c>
      <c r="AI17" s="742">
        <v>47</v>
      </c>
    </row>
    <row r="18" spans="2:35" ht="16.7" customHeight="1" x14ac:dyDescent="0.25">
      <c r="B18" s="1061" t="s">
        <v>446</v>
      </c>
      <c r="C18" s="719" t="s">
        <v>687</v>
      </c>
      <c r="D18" s="720">
        <v>535520</v>
      </c>
      <c r="E18" s="721">
        <v>358973</v>
      </c>
      <c r="F18" s="721">
        <v>574923</v>
      </c>
      <c r="G18" s="721">
        <v>642321</v>
      </c>
      <c r="H18" s="721">
        <v>792359</v>
      </c>
      <c r="I18" s="722">
        <v>385859</v>
      </c>
      <c r="J18" s="723">
        <v>344064</v>
      </c>
      <c r="K18" s="721">
        <v>569422</v>
      </c>
      <c r="L18" s="721">
        <v>398132</v>
      </c>
      <c r="M18" s="721">
        <v>509338</v>
      </c>
      <c r="N18" s="721">
        <v>502506</v>
      </c>
      <c r="O18" s="724">
        <v>357604</v>
      </c>
      <c r="P18" s="725">
        <v>5971021</v>
      </c>
      <c r="Q18" s="726">
        <v>71</v>
      </c>
      <c r="U18" s="755"/>
      <c r="V18" s="751" t="s">
        <v>216</v>
      </c>
      <c r="W18" s="752">
        <v>618018</v>
      </c>
      <c r="X18" s="753">
        <v>576504</v>
      </c>
      <c r="Y18" s="753">
        <v>475835</v>
      </c>
      <c r="Z18" s="753">
        <v>500827</v>
      </c>
      <c r="AA18" s="753">
        <v>521799</v>
      </c>
      <c r="AB18" s="753">
        <v>377281</v>
      </c>
      <c r="AC18" s="753">
        <v>389070</v>
      </c>
      <c r="AD18" s="753">
        <v>576435</v>
      </c>
      <c r="AE18" s="753">
        <v>394672</v>
      </c>
      <c r="AF18" s="753">
        <v>547859</v>
      </c>
      <c r="AG18" s="753">
        <v>656708</v>
      </c>
      <c r="AH18" s="754">
        <v>452968</v>
      </c>
      <c r="AI18" s="754">
        <v>49</v>
      </c>
    </row>
    <row r="19" spans="2:35" ht="16.7" customHeight="1" x14ac:dyDescent="0.25">
      <c r="B19" s="1057"/>
      <c r="C19" s="731" t="s">
        <v>215</v>
      </c>
      <c r="D19" s="732">
        <v>528550</v>
      </c>
      <c r="E19" s="733">
        <v>305202</v>
      </c>
      <c r="F19" s="733">
        <v>528551</v>
      </c>
      <c r="G19" s="733">
        <v>565009</v>
      </c>
      <c r="H19" s="733">
        <v>603595</v>
      </c>
      <c r="I19" s="734">
        <v>355917</v>
      </c>
      <c r="J19" s="735">
        <v>354134</v>
      </c>
      <c r="K19" s="733">
        <v>614401</v>
      </c>
      <c r="L19" s="733">
        <v>435209</v>
      </c>
      <c r="M19" s="733">
        <v>473574</v>
      </c>
      <c r="N19" s="733">
        <v>506489</v>
      </c>
      <c r="O19" s="736">
        <v>343076</v>
      </c>
      <c r="P19" s="756">
        <v>5613707</v>
      </c>
      <c r="Q19" s="757">
        <v>67</v>
      </c>
      <c r="U19" s="739" t="s">
        <v>288</v>
      </c>
      <c r="V19" s="739" t="s">
        <v>685</v>
      </c>
      <c r="W19" s="740">
        <v>84863</v>
      </c>
      <c r="X19" s="741">
        <v>86650</v>
      </c>
      <c r="Y19" s="741">
        <v>120390</v>
      </c>
      <c r="Z19" s="741">
        <v>107514</v>
      </c>
      <c r="AA19" s="741">
        <v>241931</v>
      </c>
      <c r="AB19" s="741">
        <v>81272</v>
      </c>
      <c r="AC19" s="741">
        <v>137931</v>
      </c>
      <c r="AD19" s="741">
        <v>131509</v>
      </c>
      <c r="AE19" s="741">
        <v>110713</v>
      </c>
      <c r="AF19" s="741">
        <v>409497</v>
      </c>
      <c r="AG19" s="741">
        <v>360370</v>
      </c>
      <c r="AH19" s="742">
        <v>49280</v>
      </c>
      <c r="AI19" s="742">
        <v>20</v>
      </c>
    </row>
    <row r="20" spans="2:35" ht="16.7" customHeight="1" x14ac:dyDescent="0.25">
      <c r="B20" s="1060"/>
      <c r="C20" s="743" t="s">
        <v>149</v>
      </c>
      <c r="D20" s="744">
        <v>1.3187021095449891E-2</v>
      </c>
      <c r="E20" s="745">
        <v>0.1761816763979267</v>
      </c>
      <c r="F20" s="745">
        <v>8.7734201619143581E-2</v>
      </c>
      <c r="G20" s="745">
        <v>0.1368332185858987</v>
      </c>
      <c r="H20" s="745">
        <v>0.31273287552083762</v>
      </c>
      <c r="I20" s="746">
        <v>8.412635530193846E-2</v>
      </c>
      <c r="J20" s="747">
        <v>-2.8435563939073871E-2</v>
      </c>
      <c r="K20" s="745">
        <v>-7.3207888659035381E-2</v>
      </c>
      <c r="L20" s="745">
        <v>-8.5193550684843355E-2</v>
      </c>
      <c r="M20" s="745">
        <v>7.5519348612888448E-2</v>
      </c>
      <c r="N20" s="745">
        <v>-7.8639417637895725E-3</v>
      </c>
      <c r="O20" s="748">
        <v>4.2346302277046499E-2</v>
      </c>
      <c r="P20" s="749">
        <v>6.3650276011911533E-2</v>
      </c>
      <c r="Q20" s="750">
        <v>5.9701492537313383E-2</v>
      </c>
      <c r="U20" s="755"/>
      <c r="V20" s="751" t="s">
        <v>216</v>
      </c>
      <c r="W20" s="752">
        <v>99366</v>
      </c>
      <c r="X20" s="753">
        <v>108738</v>
      </c>
      <c r="Y20" s="753">
        <v>174454</v>
      </c>
      <c r="Z20" s="753">
        <v>120677</v>
      </c>
      <c r="AA20" s="753">
        <v>158623</v>
      </c>
      <c r="AB20" s="753">
        <v>141162</v>
      </c>
      <c r="AC20" s="753">
        <v>130492</v>
      </c>
      <c r="AD20" s="753">
        <v>183462</v>
      </c>
      <c r="AE20" s="753">
        <v>147123</v>
      </c>
      <c r="AF20" s="753">
        <v>458992</v>
      </c>
      <c r="AG20" s="753">
        <v>366127</v>
      </c>
      <c r="AH20" s="754">
        <v>106550</v>
      </c>
      <c r="AI20" s="754">
        <v>28</v>
      </c>
    </row>
    <row r="21" spans="2:35" ht="16.7" customHeight="1" x14ac:dyDescent="0.25">
      <c r="B21" s="1059" t="s">
        <v>286</v>
      </c>
      <c r="C21" s="719" t="s">
        <v>687</v>
      </c>
      <c r="D21" s="720">
        <v>527657</v>
      </c>
      <c r="E21" s="721">
        <v>449447</v>
      </c>
      <c r="F21" s="721">
        <v>451940</v>
      </c>
      <c r="G21" s="721">
        <v>500401</v>
      </c>
      <c r="H21" s="721">
        <v>538922</v>
      </c>
      <c r="I21" s="722">
        <v>409288</v>
      </c>
      <c r="J21" s="723">
        <v>371225</v>
      </c>
      <c r="K21" s="721">
        <v>574465</v>
      </c>
      <c r="L21" s="721">
        <v>387391</v>
      </c>
      <c r="M21" s="721">
        <v>498019</v>
      </c>
      <c r="N21" s="721">
        <v>562230</v>
      </c>
      <c r="O21" s="724">
        <v>384946</v>
      </c>
      <c r="P21" s="725">
        <v>5655931</v>
      </c>
      <c r="Q21" s="726">
        <v>47</v>
      </c>
      <c r="U21" s="739" t="s">
        <v>290</v>
      </c>
      <c r="V21" s="739" t="s">
        <v>685</v>
      </c>
      <c r="W21" s="740">
        <v>202906</v>
      </c>
      <c r="X21" s="741">
        <v>109700</v>
      </c>
      <c r="Y21" s="741">
        <v>150333</v>
      </c>
      <c r="Z21" s="741">
        <v>194120</v>
      </c>
      <c r="AA21" s="741">
        <v>132201</v>
      </c>
      <c r="AB21" s="741">
        <v>80785</v>
      </c>
      <c r="AC21" s="741">
        <v>77682</v>
      </c>
      <c r="AD21" s="741">
        <v>192985</v>
      </c>
      <c r="AE21" s="741">
        <v>112139</v>
      </c>
      <c r="AF21" s="741">
        <v>249021</v>
      </c>
      <c r="AG21" s="741">
        <v>230924</v>
      </c>
      <c r="AH21" s="742">
        <v>73380</v>
      </c>
      <c r="AI21" s="742">
        <v>44</v>
      </c>
    </row>
    <row r="22" spans="2:35" ht="16.7" customHeight="1" x14ac:dyDescent="0.25">
      <c r="B22" s="1057"/>
      <c r="C22" s="731" t="s">
        <v>215</v>
      </c>
      <c r="D22" s="732">
        <v>618018</v>
      </c>
      <c r="E22" s="733">
        <v>576504</v>
      </c>
      <c r="F22" s="733">
        <v>475835</v>
      </c>
      <c r="G22" s="733">
        <v>500827</v>
      </c>
      <c r="H22" s="733">
        <v>521799</v>
      </c>
      <c r="I22" s="734">
        <v>377281</v>
      </c>
      <c r="J22" s="735">
        <v>389070</v>
      </c>
      <c r="K22" s="733">
        <v>576435</v>
      </c>
      <c r="L22" s="733">
        <v>394672</v>
      </c>
      <c r="M22" s="733">
        <v>547859</v>
      </c>
      <c r="N22" s="733">
        <v>656708</v>
      </c>
      <c r="O22" s="736">
        <v>452968</v>
      </c>
      <c r="P22" s="756">
        <v>6087976</v>
      </c>
      <c r="Q22" s="757">
        <v>49</v>
      </c>
      <c r="U22" s="755"/>
      <c r="V22" s="751" t="s">
        <v>216</v>
      </c>
      <c r="W22" s="752">
        <v>206405</v>
      </c>
      <c r="X22" s="753">
        <v>100469</v>
      </c>
      <c r="Y22" s="753">
        <v>157150</v>
      </c>
      <c r="Z22" s="753">
        <v>171649</v>
      </c>
      <c r="AA22" s="753">
        <v>117691</v>
      </c>
      <c r="AB22" s="753">
        <v>81471</v>
      </c>
      <c r="AC22" s="753">
        <v>95297</v>
      </c>
      <c r="AD22" s="753">
        <v>208717</v>
      </c>
      <c r="AE22" s="753">
        <v>125432</v>
      </c>
      <c r="AF22" s="753">
        <v>250612</v>
      </c>
      <c r="AG22" s="753">
        <v>228425</v>
      </c>
      <c r="AH22" s="754">
        <v>83182</v>
      </c>
      <c r="AI22" s="754">
        <v>45</v>
      </c>
    </row>
    <row r="23" spans="2:35" ht="16.7" customHeight="1" x14ac:dyDescent="0.25">
      <c r="B23" s="1060"/>
      <c r="C23" s="743" t="s">
        <v>149</v>
      </c>
      <c r="D23" s="744">
        <v>-0.14621095178457588</v>
      </c>
      <c r="E23" s="745">
        <v>-0.22039222624647881</v>
      </c>
      <c r="F23" s="745">
        <v>-5.0216986980781142E-2</v>
      </c>
      <c r="G23" s="745">
        <v>-8.5059311898116885E-4</v>
      </c>
      <c r="H23" s="745">
        <v>3.2815317775618524E-2</v>
      </c>
      <c r="I23" s="746">
        <v>8.4835971066658633E-2</v>
      </c>
      <c r="J23" s="747">
        <v>-4.5865782507003905E-2</v>
      </c>
      <c r="K23" s="745">
        <v>-3.4175579206675577E-3</v>
      </c>
      <c r="L23" s="745">
        <v>-1.8448230429318535E-2</v>
      </c>
      <c r="M23" s="745">
        <v>-9.0972312219019802E-2</v>
      </c>
      <c r="N23" s="745">
        <v>-0.14386607137418761</v>
      </c>
      <c r="O23" s="748">
        <v>-0.15016954840077001</v>
      </c>
      <c r="P23" s="749">
        <v>-7.0966935480691773E-2</v>
      </c>
      <c r="Q23" s="750">
        <v>-4.081632653061229E-2</v>
      </c>
      <c r="U23" s="739" t="s">
        <v>293</v>
      </c>
      <c r="V23" s="739" t="s">
        <v>685</v>
      </c>
      <c r="W23" s="740">
        <v>61562</v>
      </c>
      <c r="X23" s="741">
        <v>57958</v>
      </c>
      <c r="Y23" s="741">
        <v>113054</v>
      </c>
      <c r="Z23" s="741">
        <v>92689</v>
      </c>
      <c r="AA23" s="741">
        <v>252009</v>
      </c>
      <c r="AB23" s="741">
        <v>76135</v>
      </c>
      <c r="AC23" s="741">
        <v>91986</v>
      </c>
      <c r="AD23" s="741">
        <v>127286</v>
      </c>
      <c r="AE23" s="741">
        <v>74395</v>
      </c>
      <c r="AF23" s="741">
        <v>84581</v>
      </c>
      <c r="AG23" s="741">
        <v>107378</v>
      </c>
      <c r="AH23" s="742">
        <v>61399</v>
      </c>
      <c r="AI23" s="742">
        <v>16</v>
      </c>
    </row>
    <row r="24" spans="2:35" ht="16.7" customHeight="1" x14ac:dyDescent="0.25">
      <c r="B24" s="1059" t="s">
        <v>288</v>
      </c>
      <c r="C24" s="719" t="s">
        <v>687</v>
      </c>
      <c r="D24" s="720">
        <v>84863</v>
      </c>
      <c r="E24" s="721">
        <v>86650</v>
      </c>
      <c r="F24" s="721">
        <v>120390</v>
      </c>
      <c r="G24" s="721">
        <v>107514</v>
      </c>
      <c r="H24" s="721">
        <v>241931</v>
      </c>
      <c r="I24" s="722">
        <v>81272</v>
      </c>
      <c r="J24" s="723">
        <v>137931</v>
      </c>
      <c r="K24" s="721">
        <v>131509</v>
      </c>
      <c r="L24" s="721">
        <v>110713</v>
      </c>
      <c r="M24" s="721">
        <v>409497</v>
      </c>
      <c r="N24" s="721">
        <v>360370</v>
      </c>
      <c r="O24" s="724">
        <v>49280</v>
      </c>
      <c r="P24" s="725">
        <v>1921920</v>
      </c>
      <c r="Q24" s="726">
        <v>20</v>
      </c>
      <c r="U24" s="755"/>
      <c r="V24" s="751" t="s">
        <v>216</v>
      </c>
      <c r="W24" s="752">
        <v>59746</v>
      </c>
      <c r="X24" s="753">
        <v>54371</v>
      </c>
      <c r="Y24" s="753">
        <v>100912</v>
      </c>
      <c r="Z24" s="753">
        <v>85680</v>
      </c>
      <c r="AA24" s="753">
        <v>198650</v>
      </c>
      <c r="AB24" s="753">
        <v>74654</v>
      </c>
      <c r="AC24" s="753">
        <v>123719</v>
      </c>
      <c r="AD24" s="753">
        <v>137478</v>
      </c>
      <c r="AE24" s="753">
        <v>87815</v>
      </c>
      <c r="AF24" s="753">
        <v>82630</v>
      </c>
      <c r="AG24" s="753">
        <v>107475</v>
      </c>
      <c r="AH24" s="754">
        <v>61662</v>
      </c>
      <c r="AI24" s="754">
        <v>18</v>
      </c>
    </row>
    <row r="25" spans="2:35" ht="16.7" customHeight="1" x14ac:dyDescent="0.25">
      <c r="B25" s="1057"/>
      <c r="C25" s="731" t="s">
        <v>215</v>
      </c>
      <c r="D25" s="732">
        <v>99366</v>
      </c>
      <c r="E25" s="733">
        <v>108738</v>
      </c>
      <c r="F25" s="733">
        <v>174454</v>
      </c>
      <c r="G25" s="733">
        <v>120677</v>
      </c>
      <c r="H25" s="733">
        <v>158623</v>
      </c>
      <c r="I25" s="734">
        <v>141162</v>
      </c>
      <c r="J25" s="735">
        <v>130492</v>
      </c>
      <c r="K25" s="733">
        <v>183462</v>
      </c>
      <c r="L25" s="733">
        <v>147123</v>
      </c>
      <c r="M25" s="733">
        <v>458992</v>
      </c>
      <c r="N25" s="733">
        <v>366127</v>
      </c>
      <c r="O25" s="736">
        <v>106550</v>
      </c>
      <c r="P25" s="737">
        <v>2195766</v>
      </c>
      <c r="Q25" s="738">
        <v>28</v>
      </c>
      <c r="U25" s="739" t="s">
        <v>296</v>
      </c>
      <c r="V25" s="739" t="s">
        <v>685</v>
      </c>
      <c r="W25" s="740">
        <v>204107</v>
      </c>
      <c r="X25" s="741">
        <v>157158</v>
      </c>
      <c r="Y25" s="741">
        <v>274461</v>
      </c>
      <c r="Z25" s="741">
        <v>197841</v>
      </c>
      <c r="AA25" s="741">
        <v>206746</v>
      </c>
      <c r="AB25" s="741">
        <v>157842</v>
      </c>
      <c r="AC25" s="741">
        <v>154558</v>
      </c>
      <c r="AD25" s="741">
        <v>244583</v>
      </c>
      <c r="AE25" s="741">
        <v>188858</v>
      </c>
      <c r="AF25" s="741">
        <v>202213</v>
      </c>
      <c r="AG25" s="741">
        <v>201686</v>
      </c>
      <c r="AH25" s="742">
        <v>165803</v>
      </c>
      <c r="AI25" s="742">
        <v>22</v>
      </c>
    </row>
    <row r="26" spans="2:35" ht="16.7" customHeight="1" x14ac:dyDescent="0.25">
      <c r="B26" s="1060"/>
      <c r="C26" s="743" t="s">
        <v>149</v>
      </c>
      <c r="D26" s="744">
        <v>-0.14595535696314632</v>
      </c>
      <c r="E26" s="745">
        <v>-0.20313046037263882</v>
      </c>
      <c r="F26" s="745">
        <v>-0.30990404347277789</v>
      </c>
      <c r="G26" s="745">
        <v>-0.1090762945714594</v>
      </c>
      <c r="H26" s="745">
        <v>0.52519495911689984</v>
      </c>
      <c r="I26" s="746">
        <v>-0.42426432042617701</v>
      </c>
      <c r="J26" s="747">
        <v>5.7007326119608903E-2</v>
      </c>
      <c r="K26" s="745">
        <v>-0.28318125824421403</v>
      </c>
      <c r="L26" s="745">
        <v>-0.24747999972811863</v>
      </c>
      <c r="M26" s="745">
        <v>-0.10783412347056154</v>
      </c>
      <c r="N26" s="745">
        <v>-1.5724052036588443E-2</v>
      </c>
      <c r="O26" s="748">
        <v>-0.53749413420929137</v>
      </c>
      <c r="P26" s="749">
        <v>-0.1247154751462588</v>
      </c>
      <c r="Q26" s="750">
        <v>-0.2857142857142857</v>
      </c>
      <c r="U26" s="755"/>
      <c r="V26" s="751" t="s">
        <v>216</v>
      </c>
      <c r="W26" s="752">
        <v>207723</v>
      </c>
      <c r="X26" s="753">
        <v>156707</v>
      </c>
      <c r="Y26" s="753">
        <v>286134</v>
      </c>
      <c r="Z26" s="753">
        <v>194453</v>
      </c>
      <c r="AA26" s="753">
        <v>194053</v>
      </c>
      <c r="AB26" s="753">
        <v>157038</v>
      </c>
      <c r="AC26" s="753">
        <v>156334</v>
      </c>
      <c r="AD26" s="753">
        <v>178768</v>
      </c>
      <c r="AE26" s="753">
        <v>182251</v>
      </c>
      <c r="AF26" s="753">
        <v>199816</v>
      </c>
      <c r="AG26" s="753">
        <v>199119</v>
      </c>
      <c r="AH26" s="754">
        <v>170086</v>
      </c>
      <c r="AI26" s="754">
        <v>19</v>
      </c>
    </row>
    <row r="27" spans="2:35" ht="16.7" customHeight="1" x14ac:dyDescent="0.25">
      <c r="B27" s="1061" t="s">
        <v>442</v>
      </c>
      <c r="C27" s="719" t="s">
        <v>687</v>
      </c>
      <c r="D27" s="720">
        <v>202906</v>
      </c>
      <c r="E27" s="721">
        <v>109700</v>
      </c>
      <c r="F27" s="721">
        <v>150333</v>
      </c>
      <c r="G27" s="721">
        <v>194120</v>
      </c>
      <c r="H27" s="721">
        <v>132201</v>
      </c>
      <c r="I27" s="722">
        <v>80785</v>
      </c>
      <c r="J27" s="723">
        <v>77682</v>
      </c>
      <c r="K27" s="721">
        <v>192985</v>
      </c>
      <c r="L27" s="721">
        <v>112139</v>
      </c>
      <c r="M27" s="721">
        <v>249021</v>
      </c>
      <c r="N27" s="721">
        <v>230924</v>
      </c>
      <c r="O27" s="724">
        <v>73380</v>
      </c>
      <c r="P27" s="725">
        <v>1806176</v>
      </c>
      <c r="Q27" s="726">
        <v>44</v>
      </c>
      <c r="U27" s="739" t="s">
        <v>299</v>
      </c>
      <c r="V27" s="739" t="s">
        <v>685</v>
      </c>
      <c r="W27" s="740">
        <v>126850</v>
      </c>
      <c r="X27" s="741">
        <v>89853</v>
      </c>
      <c r="Y27" s="741">
        <v>152438</v>
      </c>
      <c r="Z27" s="741">
        <v>122355</v>
      </c>
      <c r="AA27" s="741">
        <v>166869</v>
      </c>
      <c r="AB27" s="741">
        <v>86814</v>
      </c>
      <c r="AC27" s="741">
        <v>158801</v>
      </c>
      <c r="AD27" s="741">
        <v>227444</v>
      </c>
      <c r="AE27" s="741">
        <v>156115</v>
      </c>
      <c r="AF27" s="741">
        <v>149157</v>
      </c>
      <c r="AG27" s="741">
        <v>180887</v>
      </c>
      <c r="AH27" s="742">
        <v>82012</v>
      </c>
      <c r="AI27" s="742">
        <v>46</v>
      </c>
    </row>
    <row r="28" spans="2:35" ht="16.7" customHeight="1" x14ac:dyDescent="0.25">
      <c r="B28" s="1057"/>
      <c r="C28" s="731" t="s">
        <v>215</v>
      </c>
      <c r="D28" s="732">
        <v>206405</v>
      </c>
      <c r="E28" s="733">
        <v>100469</v>
      </c>
      <c r="F28" s="733">
        <v>157150</v>
      </c>
      <c r="G28" s="733">
        <v>171649</v>
      </c>
      <c r="H28" s="733">
        <v>117691</v>
      </c>
      <c r="I28" s="734">
        <v>81471</v>
      </c>
      <c r="J28" s="735">
        <v>95297</v>
      </c>
      <c r="K28" s="733">
        <v>208717</v>
      </c>
      <c r="L28" s="733">
        <v>125432</v>
      </c>
      <c r="M28" s="733">
        <v>250612</v>
      </c>
      <c r="N28" s="733">
        <v>228425</v>
      </c>
      <c r="O28" s="736">
        <v>83182</v>
      </c>
      <c r="P28" s="737">
        <v>1826500</v>
      </c>
      <c r="Q28" s="738">
        <v>45</v>
      </c>
      <c r="U28" s="755"/>
      <c r="V28" s="755" t="s">
        <v>216</v>
      </c>
      <c r="W28" s="758">
        <v>69168</v>
      </c>
      <c r="X28" s="759">
        <v>71831</v>
      </c>
      <c r="Y28" s="759">
        <v>106352</v>
      </c>
      <c r="Z28" s="759">
        <v>102970</v>
      </c>
      <c r="AA28" s="759">
        <v>129626</v>
      </c>
      <c r="AB28" s="759">
        <v>85844</v>
      </c>
      <c r="AC28" s="759">
        <v>147207</v>
      </c>
      <c r="AD28" s="759">
        <v>303245</v>
      </c>
      <c r="AE28" s="759">
        <v>203958</v>
      </c>
      <c r="AF28" s="759">
        <v>185894</v>
      </c>
      <c r="AG28" s="759">
        <v>138263</v>
      </c>
      <c r="AH28" s="760">
        <v>96686</v>
      </c>
      <c r="AI28" s="760">
        <v>39</v>
      </c>
    </row>
    <row r="29" spans="2:35" ht="16.7" customHeight="1" x14ac:dyDescent="0.25">
      <c r="B29" s="1060"/>
      <c r="C29" s="743" t="s">
        <v>149</v>
      </c>
      <c r="D29" s="744">
        <v>-1.6952108718296555E-2</v>
      </c>
      <c r="E29" s="745">
        <v>9.1879087081587318E-2</v>
      </c>
      <c r="F29" s="745">
        <v>-4.3378937321030819E-2</v>
      </c>
      <c r="G29" s="745">
        <v>0.13091250167492974</v>
      </c>
      <c r="H29" s="745">
        <v>0.12328895157658604</v>
      </c>
      <c r="I29" s="746">
        <v>-8.4201740496618882E-3</v>
      </c>
      <c r="J29" s="747">
        <v>-0.18484317449657384</v>
      </c>
      <c r="K29" s="745">
        <v>-7.5374789787127972E-2</v>
      </c>
      <c r="L29" s="745">
        <v>-0.10597774092735501</v>
      </c>
      <c r="M29" s="745">
        <v>-6.3484589724355223E-3</v>
      </c>
      <c r="N29" s="745">
        <v>1.0940133523038131E-2</v>
      </c>
      <c r="O29" s="748">
        <v>-0.11783799379673487</v>
      </c>
      <c r="P29" s="749">
        <v>-1.112729263618939E-2</v>
      </c>
      <c r="Q29" s="750">
        <v>-2.2222222222222254E-2</v>
      </c>
      <c r="U29" s="739" t="s">
        <v>686</v>
      </c>
      <c r="V29" s="739" t="s">
        <v>685</v>
      </c>
      <c r="W29" s="740">
        <v>3709071</v>
      </c>
      <c r="X29" s="741">
        <v>3544385</v>
      </c>
      <c r="Y29" s="741">
        <v>4280813</v>
      </c>
      <c r="Z29" s="741">
        <v>4279154</v>
      </c>
      <c r="AA29" s="741">
        <v>5276820</v>
      </c>
      <c r="AB29" s="741">
        <v>3016060.7930000001</v>
      </c>
      <c r="AC29" s="741">
        <v>3502440</v>
      </c>
      <c r="AD29" s="741">
        <v>5273182</v>
      </c>
      <c r="AE29" s="741">
        <v>3495206</v>
      </c>
      <c r="AF29" s="741">
        <v>4849806</v>
      </c>
      <c r="AG29" s="741">
        <v>4476709</v>
      </c>
      <c r="AH29" s="742">
        <v>2851782</v>
      </c>
      <c r="AI29" s="742">
        <v>490</v>
      </c>
    </row>
    <row r="30" spans="2:35" ht="16.7" customHeight="1" x14ac:dyDescent="0.25">
      <c r="B30" s="1061" t="s">
        <v>444</v>
      </c>
      <c r="C30" s="719" t="s">
        <v>687</v>
      </c>
      <c r="D30" s="720">
        <v>61562</v>
      </c>
      <c r="E30" s="721">
        <v>57958</v>
      </c>
      <c r="F30" s="721">
        <v>113054</v>
      </c>
      <c r="G30" s="721">
        <v>92689</v>
      </c>
      <c r="H30" s="721">
        <v>252009</v>
      </c>
      <c r="I30" s="722">
        <v>76135</v>
      </c>
      <c r="J30" s="723">
        <v>91986</v>
      </c>
      <c r="K30" s="721">
        <v>127286</v>
      </c>
      <c r="L30" s="721">
        <v>74395</v>
      </c>
      <c r="M30" s="721">
        <v>84581</v>
      </c>
      <c r="N30" s="721">
        <v>107378</v>
      </c>
      <c r="O30" s="724">
        <v>61399</v>
      </c>
      <c r="P30" s="725">
        <v>1200432</v>
      </c>
      <c r="Q30" s="726">
        <v>16</v>
      </c>
      <c r="U30" s="755"/>
      <c r="V30" s="755" t="s">
        <v>216</v>
      </c>
      <c r="W30" s="758">
        <v>3533118</v>
      </c>
      <c r="X30" s="759">
        <v>3420056</v>
      </c>
      <c r="Y30" s="759">
        <v>4150438</v>
      </c>
      <c r="Z30" s="759">
        <v>4132178</v>
      </c>
      <c r="AA30" s="759">
        <v>4547829</v>
      </c>
      <c r="AB30" s="759">
        <v>3056835</v>
      </c>
      <c r="AC30" s="759">
        <v>3688020</v>
      </c>
      <c r="AD30" s="759">
        <v>5328357</v>
      </c>
      <c r="AE30" s="759">
        <v>3839585</v>
      </c>
      <c r="AF30" s="759">
        <v>4526248</v>
      </c>
      <c r="AG30" s="759">
        <v>4571496</v>
      </c>
      <c r="AH30" s="760">
        <v>3021530</v>
      </c>
      <c r="AI30" s="760">
        <v>472</v>
      </c>
    </row>
    <row r="31" spans="2:35" ht="16.7" customHeight="1" x14ac:dyDescent="0.25">
      <c r="B31" s="1057"/>
      <c r="C31" s="731" t="s">
        <v>215</v>
      </c>
      <c r="D31" s="732">
        <v>59746</v>
      </c>
      <c r="E31" s="733">
        <v>54371</v>
      </c>
      <c r="F31" s="733">
        <v>100912</v>
      </c>
      <c r="G31" s="733">
        <v>85680</v>
      </c>
      <c r="H31" s="733">
        <v>198650</v>
      </c>
      <c r="I31" s="734">
        <v>74654</v>
      </c>
      <c r="J31" s="735">
        <v>123719</v>
      </c>
      <c r="K31" s="733">
        <v>137478</v>
      </c>
      <c r="L31" s="733">
        <v>87815</v>
      </c>
      <c r="M31" s="733">
        <v>82630</v>
      </c>
      <c r="N31" s="733">
        <v>107475</v>
      </c>
      <c r="O31" s="736">
        <v>61662</v>
      </c>
      <c r="P31" s="737">
        <v>1174792</v>
      </c>
      <c r="Q31" s="738">
        <v>18</v>
      </c>
    </row>
    <row r="32" spans="2:35" ht="16.7" customHeight="1" x14ac:dyDescent="0.25">
      <c r="B32" s="1060"/>
      <c r="C32" s="743" t="s">
        <v>149</v>
      </c>
      <c r="D32" s="744">
        <v>3.0395340273825955E-2</v>
      </c>
      <c r="E32" s="745">
        <v>6.5972669253830274E-2</v>
      </c>
      <c r="F32" s="745">
        <v>0.12032265736483283</v>
      </c>
      <c r="G32" s="745">
        <v>8.1804388422035412E-2</v>
      </c>
      <c r="H32" s="745">
        <v>0.26860810470677077</v>
      </c>
      <c r="I32" s="746">
        <v>1.9838186835266614E-2</v>
      </c>
      <c r="J32" s="747">
        <v>-0.25649253550384343</v>
      </c>
      <c r="K32" s="745">
        <v>-7.4135498043323311E-2</v>
      </c>
      <c r="L32" s="745">
        <v>-0.15282127199225648</v>
      </c>
      <c r="M32" s="745">
        <v>2.3611279196417811E-2</v>
      </c>
      <c r="N32" s="745">
        <v>-9.0253547336593964E-4</v>
      </c>
      <c r="O32" s="748">
        <v>-4.2651876358210661E-3</v>
      </c>
      <c r="P32" s="749">
        <v>2.1825140109908769E-2</v>
      </c>
      <c r="Q32" s="750">
        <v>-0.11111111111111116</v>
      </c>
      <c r="W32" s="761">
        <f>SUM(W8,W10,W12,W14,W16,W18,W20,W22,W24,W26,W28)</f>
        <v>3533118</v>
      </c>
    </row>
    <row r="33" spans="2:17" ht="16.7" customHeight="1" x14ac:dyDescent="0.25">
      <c r="B33" s="1059" t="s">
        <v>296</v>
      </c>
      <c r="C33" s="719" t="s">
        <v>687</v>
      </c>
      <c r="D33" s="720">
        <v>235403</v>
      </c>
      <c r="E33" s="721">
        <v>179290</v>
      </c>
      <c r="F33" s="721">
        <v>301965</v>
      </c>
      <c r="G33" s="721">
        <v>228685</v>
      </c>
      <c r="H33" s="721">
        <v>244326</v>
      </c>
      <c r="I33" s="722">
        <v>181163</v>
      </c>
      <c r="J33" s="723">
        <v>176287</v>
      </c>
      <c r="K33" s="721">
        <v>272020</v>
      </c>
      <c r="L33" s="721">
        <v>214570</v>
      </c>
      <c r="M33" s="721">
        <v>230337</v>
      </c>
      <c r="N33" s="721">
        <v>231837</v>
      </c>
      <c r="O33" s="724">
        <v>192698</v>
      </c>
      <c r="P33" s="725">
        <v>2688581</v>
      </c>
      <c r="Q33" s="726">
        <v>29</v>
      </c>
    </row>
    <row r="34" spans="2:17" ht="16.7" customHeight="1" x14ac:dyDescent="0.25">
      <c r="B34" s="1057"/>
      <c r="C34" s="731" t="s">
        <v>215</v>
      </c>
      <c r="D34" s="732">
        <v>236467</v>
      </c>
      <c r="E34" s="733">
        <v>177566</v>
      </c>
      <c r="F34" s="733">
        <v>312619</v>
      </c>
      <c r="G34" s="733">
        <v>222384</v>
      </c>
      <c r="H34" s="733">
        <v>233543</v>
      </c>
      <c r="I34" s="734">
        <v>179089</v>
      </c>
      <c r="J34" s="735">
        <v>177686</v>
      </c>
      <c r="K34" s="733">
        <v>208013</v>
      </c>
      <c r="L34" s="733">
        <v>207545</v>
      </c>
      <c r="M34" s="733">
        <v>223033</v>
      </c>
      <c r="N34" s="733">
        <v>227230</v>
      </c>
      <c r="O34" s="736">
        <v>195448</v>
      </c>
      <c r="P34" s="737">
        <v>2600623</v>
      </c>
      <c r="Q34" s="738">
        <v>26</v>
      </c>
    </row>
    <row r="35" spans="2:17" ht="16.7" customHeight="1" x14ac:dyDescent="0.25">
      <c r="B35" s="1060"/>
      <c r="C35" s="743" t="s">
        <v>149</v>
      </c>
      <c r="D35" s="744">
        <v>-4.4995707646310334E-3</v>
      </c>
      <c r="E35" s="745">
        <v>9.7090659247829336E-3</v>
      </c>
      <c r="F35" s="745">
        <v>-3.4079822403628723E-2</v>
      </c>
      <c r="G35" s="745">
        <v>2.8333872940499383E-2</v>
      </c>
      <c r="H35" s="745">
        <v>4.6171368869972529E-2</v>
      </c>
      <c r="I35" s="746">
        <v>1.158083411041444E-2</v>
      </c>
      <c r="J35" s="747">
        <v>-7.8734396632261783E-3</v>
      </c>
      <c r="K35" s="745">
        <v>0.30770672986784486</v>
      </c>
      <c r="L35" s="745">
        <v>3.384808113903004E-2</v>
      </c>
      <c r="M35" s="745">
        <v>3.274851703559567E-2</v>
      </c>
      <c r="N35" s="745">
        <v>2.027461162698585E-2</v>
      </c>
      <c r="O35" s="748">
        <v>-1.4070238631247234E-2</v>
      </c>
      <c r="P35" s="749">
        <v>3.3821895753440634E-2</v>
      </c>
      <c r="Q35" s="750">
        <v>0.11538461538461542</v>
      </c>
    </row>
    <row r="36" spans="2:17" ht="16.7" customHeight="1" x14ac:dyDescent="0.25">
      <c r="B36" s="1059" t="s">
        <v>299</v>
      </c>
      <c r="C36" s="719" t="s">
        <v>687</v>
      </c>
      <c r="D36" s="720">
        <v>132341</v>
      </c>
      <c r="E36" s="721">
        <v>89853</v>
      </c>
      <c r="F36" s="721">
        <v>152438</v>
      </c>
      <c r="G36" s="721">
        <v>122355</v>
      </c>
      <c r="H36" s="721">
        <v>166869</v>
      </c>
      <c r="I36" s="722">
        <v>86814</v>
      </c>
      <c r="J36" s="723">
        <v>158801</v>
      </c>
      <c r="K36" s="721">
        <v>227444</v>
      </c>
      <c r="L36" s="721">
        <v>156115</v>
      </c>
      <c r="M36" s="721">
        <v>149157</v>
      </c>
      <c r="N36" s="721">
        <v>180887</v>
      </c>
      <c r="O36" s="724">
        <v>82012</v>
      </c>
      <c r="P36" s="725">
        <v>1705086</v>
      </c>
      <c r="Q36" s="726">
        <v>46</v>
      </c>
    </row>
    <row r="37" spans="2:17" ht="16.7" customHeight="1" x14ac:dyDescent="0.25">
      <c r="B37" s="1057"/>
      <c r="C37" s="731" t="s">
        <v>215</v>
      </c>
      <c r="D37" s="732">
        <v>69168</v>
      </c>
      <c r="E37" s="733">
        <v>71831</v>
      </c>
      <c r="F37" s="733">
        <v>106352</v>
      </c>
      <c r="G37" s="733">
        <v>102970</v>
      </c>
      <c r="H37" s="733">
        <v>129626</v>
      </c>
      <c r="I37" s="734">
        <v>85844</v>
      </c>
      <c r="J37" s="735">
        <v>147207</v>
      </c>
      <c r="K37" s="733">
        <v>303245</v>
      </c>
      <c r="L37" s="733">
        <v>203958</v>
      </c>
      <c r="M37" s="733">
        <v>185894</v>
      </c>
      <c r="N37" s="733">
        <v>138263</v>
      </c>
      <c r="O37" s="736">
        <v>96686</v>
      </c>
      <c r="P37" s="737">
        <v>1641044</v>
      </c>
      <c r="Q37" s="738">
        <v>39</v>
      </c>
    </row>
    <row r="38" spans="2:17" ht="16.7" customHeight="1" thickBot="1" x14ac:dyDescent="0.3">
      <c r="B38" s="1062"/>
      <c r="C38" s="762" t="s">
        <v>149</v>
      </c>
      <c r="D38" s="763">
        <v>0.91332697201017821</v>
      </c>
      <c r="E38" s="764">
        <v>0.25089446060892939</v>
      </c>
      <c r="F38" s="764">
        <v>0.43333458703174355</v>
      </c>
      <c r="G38" s="764">
        <v>0.18825871613091194</v>
      </c>
      <c r="H38" s="764">
        <v>0.28731118757039487</v>
      </c>
      <c r="I38" s="765">
        <v>1.1299566655794235E-2</v>
      </c>
      <c r="J38" s="766">
        <v>7.8759841583620371E-2</v>
      </c>
      <c r="K38" s="764">
        <v>-0.24996619894804528</v>
      </c>
      <c r="L38" s="764">
        <v>-0.23457280420478721</v>
      </c>
      <c r="M38" s="764">
        <v>-0.1976233767631016</v>
      </c>
      <c r="N38" s="764">
        <v>0.30828204219494726</v>
      </c>
      <c r="O38" s="767">
        <v>-0.1517696460707858</v>
      </c>
      <c r="P38" s="768">
        <v>3.9025157156054258E-2</v>
      </c>
      <c r="Q38" s="769">
        <v>0.17948717948717952</v>
      </c>
    </row>
    <row r="39" spans="2:17" ht="16.7" customHeight="1" thickTop="1" x14ac:dyDescent="0.25">
      <c r="B39" s="1057" t="s">
        <v>49</v>
      </c>
      <c r="C39" s="719" t="s">
        <v>687</v>
      </c>
      <c r="D39" s="770">
        <v>3745858</v>
      </c>
      <c r="E39" s="771">
        <v>3566517</v>
      </c>
      <c r="F39" s="771">
        <v>4308317</v>
      </c>
      <c r="G39" s="771">
        <v>4309998</v>
      </c>
      <c r="H39" s="771">
        <v>5314400</v>
      </c>
      <c r="I39" s="772">
        <v>3039382</v>
      </c>
      <c r="J39" s="773">
        <v>3524169</v>
      </c>
      <c r="K39" s="771">
        <v>5300619</v>
      </c>
      <c r="L39" s="771">
        <v>3520918</v>
      </c>
      <c r="M39" s="771">
        <v>4877930</v>
      </c>
      <c r="N39" s="771">
        <v>4506860</v>
      </c>
      <c r="O39" s="774">
        <v>2878677</v>
      </c>
      <c r="P39" s="775">
        <v>48893645</v>
      </c>
      <c r="Q39" s="776">
        <v>497</v>
      </c>
    </row>
    <row r="40" spans="2:17" ht="16.7" customHeight="1" x14ac:dyDescent="0.25">
      <c r="B40" s="1057"/>
      <c r="C40" s="731" t="s">
        <v>215</v>
      </c>
      <c r="D40" s="732">
        <v>3561862</v>
      </c>
      <c r="E40" s="733">
        <v>3440916</v>
      </c>
      <c r="F40" s="733">
        <v>4176923</v>
      </c>
      <c r="G40" s="733">
        <v>4160109</v>
      </c>
      <c r="H40" s="733">
        <v>4587319</v>
      </c>
      <c r="I40" s="734">
        <v>3078886</v>
      </c>
      <c r="J40" s="735">
        <v>3709372</v>
      </c>
      <c r="K40" s="733">
        <v>5357603</v>
      </c>
      <c r="L40" s="733">
        <v>3864880</v>
      </c>
      <c r="M40" s="733">
        <v>4549466</v>
      </c>
      <c r="N40" s="733">
        <v>4599607</v>
      </c>
      <c r="O40" s="736">
        <v>3046892</v>
      </c>
      <c r="P40" s="756">
        <v>48133835</v>
      </c>
      <c r="Q40" s="757">
        <v>479</v>
      </c>
    </row>
    <row r="41" spans="2:17" ht="16.7" customHeight="1" thickBot="1" x14ac:dyDescent="0.3">
      <c r="B41" s="1058"/>
      <c r="C41" s="777" t="s">
        <v>149</v>
      </c>
      <c r="D41" s="778">
        <v>5.165725117929898E-2</v>
      </c>
      <c r="E41" s="779">
        <v>3.6502198833101351E-2</v>
      </c>
      <c r="F41" s="779">
        <v>3.1457127651144168E-2</v>
      </c>
      <c r="G41" s="779">
        <v>3.6030065558378288E-2</v>
      </c>
      <c r="H41" s="779">
        <v>0.1584980246632075</v>
      </c>
      <c r="I41" s="780">
        <v>-1.2830614709346211E-2</v>
      </c>
      <c r="J41" s="781">
        <v>-4.9928397583202777E-2</v>
      </c>
      <c r="K41" s="779">
        <v>-1.0636099763270956E-2</v>
      </c>
      <c r="L41" s="779">
        <v>-8.8996812320175533E-2</v>
      </c>
      <c r="M41" s="779">
        <v>7.2198363500243667E-2</v>
      </c>
      <c r="N41" s="779">
        <v>-2.0164114021045676E-2</v>
      </c>
      <c r="O41" s="782">
        <v>-5.5208717604693591E-2</v>
      </c>
      <c r="P41" s="783">
        <v>1.5785361793839936E-2</v>
      </c>
      <c r="Q41" s="784">
        <v>3.757828810020869E-2</v>
      </c>
    </row>
    <row r="42" spans="2:17" x14ac:dyDescent="0.15">
      <c r="B42" s="785" t="s">
        <v>748</v>
      </c>
      <c r="J42" s="785"/>
    </row>
    <row r="43" spans="2:17" x14ac:dyDescent="0.15">
      <c r="B43" s="819" t="s">
        <v>749</v>
      </c>
      <c r="J43" s="785"/>
    </row>
    <row r="44" spans="2:17" x14ac:dyDescent="0.15">
      <c r="B44" s="819" t="s">
        <v>750</v>
      </c>
      <c r="J44" s="786"/>
    </row>
    <row r="45" spans="2:17" x14ac:dyDescent="0.15">
      <c r="B45" s="819" t="s">
        <v>752</v>
      </c>
      <c r="J45" s="787"/>
    </row>
    <row r="46" spans="2:17" x14ac:dyDescent="0.15">
      <c r="B46" s="819" t="s">
        <v>751</v>
      </c>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19A-EC35-437F-A8D9-828E87D28094}">
  <sheetPr>
    <tabColor theme="7"/>
  </sheetPr>
  <dimension ref="A1:AB89"/>
  <sheetViews>
    <sheetView showGridLines="0" view="pageBreakPreview" zoomScale="70" zoomScaleNormal="70" zoomScaleSheetLayoutView="70" workbookViewId="0">
      <selection activeCell="J33" sqref="J33"/>
    </sheetView>
  </sheetViews>
  <sheetFormatPr defaultColWidth="9" defaultRowHeight="14.25" x14ac:dyDescent="0.25"/>
  <cols>
    <col min="1" max="1" width="2.625" style="707" customWidth="1"/>
    <col min="2" max="2" width="9.125" style="708" customWidth="1"/>
    <col min="3" max="3" width="11.125" style="708" customWidth="1"/>
    <col min="4" max="5" width="10.375" style="708" hidden="1" customWidth="1"/>
    <col min="6" max="7" width="10.375" style="708" customWidth="1"/>
    <col min="8" max="8" width="0.875" style="708" customWidth="1"/>
    <col min="9" max="9" width="10.375" style="708" customWidth="1"/>
    <col min="10" max="10" width="10.375" style="788" customWidth="1"/>
    <col min="11" max="11" width="10.375" style="708" customWidth="1"/>
    <col min="12" max="12" width="2.375" style="708" customWidth="1"/>
    <col min="13" max="14" width="11.125" style="708" customWidth="1"/>
    <col min="15" max="16" width="10.375" style="708" customWidth="1"/>
    <col min="17" max="17" width="13.125" style="708" customWidth="1"/>
    <col min="18" max="24" width="10.375" style="708" customWidth="1"/>
    <col min="25" max="25" width="9" style="708"/>
    <col min="26" max="26" width="10.25" style="708" bestFit="1" customWidth="1"/>
    <col min="27" max="16384" width="9" style="708"/>
  </cols>
  <sheetData>
    <row r="1" spans="1:24" ht="14.1" customHeight="1" x14ac:dyDescent="0.25">
      <c r="A1" s="957" t="s">
        <v>812</v>
      </c>
    </row>
    <row r="2" spans="1:24" ht="14.25" customHeight="1" x14ac:dyDescent="0.25">
      <c r="O2" s="709"/>
      <c r="P2" s="709" t="s">
        <v>455</v>
      </c>
      <c r="R2" s="708" t="s">
        <v>306</v>
      </c>
    </row>
    <row r="3" spans="1:24" ht="14.25" customHeight="1" x14ac:dyDescent="0.25">
      <c r="B3" s="105" t="s">
        <v>810</v>
      </c>
      <c r="P3" s="708" t="s">
        <v>496</v>
      </c>
    </row>
    <row r="4" spans="1:24" ht="14.25" customHeight="1" thickBot="1" x14ac:dyDescent="0.3">
      <c r="C4" s="789"/>
      <c r="K4" s="709" t="s">
        <v>455</v>
      </c>
      <c r="M4" s="790"/>
      <c r="N4" s="790"/>
      <c r="P4" s="708" t="s">
        <v>498</v>
      </c>
    </row>
    <row r="5" spans="1:24" ht="14.1" customHeight="1" x14ac:dyDescent="0.25">
      <c r="B5" s="710" t="s">
        <v>435</v>
      </c>
      <c r="C5" s="711" t="s">
        <v>457</v>
      </c>
      <c r="D5" s="791">
        <v>41275</v>
      </c>
      <c r="E5" s="792">
        <v>41640</v>
      </c>
      <c r="F5" s="792">
        <v>42005</v>
      </c>
      <c r="G5" s="793">
        <v>42370</v>
      </c>
      <c r="H5" s="788"/>
      <c r="I5" s="922">
        <v>42736</v>
      </c>
      <c r="J5" s="792">
        <v>43101</v>
      </c>
      <c r="K5" s="794" t="s">
        <v>688</v>
      </c>
      <c r="M5" s="790"/>
      <c r="N5" s="790"/>
      <c r="P5" s="708" t="s">
        <v>500</v>
      </c>
    </row>
    <row r="6" spans="1:24" ht="17.100000000000001" customHeight="1" x14ac:dyDescent="0.25">
      <c r="B6" s="1061" t="s">
        <v>73</v>
      </c>
      <c r="C6" s="795" t="s">
        <v>713</v>
      </c>
      <c r="D6" s="720"/>
      <c r="E6" s="721"/>
      <c r="F6" s="721">
        <v>50</v>
      </c>
      <c r="G6" s="722">
        <v>51</v>
      </c>
      <c r="H6" s="788"/>
      <c r="I6" s="723">
        <v>38</v>
      </c>
      <c r="J6" s="796">
        <v>36</v>
      </c>
      <c r="K6" s="797">
        <v>39</v>
      </c>
      <c r="L6" s="790"/>
      <c r="M6" s="790"/>
      <c r="N6" s="790"/>
    </row>
    <row r="7" spans="1:24" ht="17.100000000000001" customHeight="1" x14ac:dyDescent="0.25">
      <c r="B7" s="1065"/>
      <c r="C7" s="798" t="s">
        <v>714</v>
      </c>
      <c r="D7" s="732"/>
      <c r="E7" s="733"/>
      <c r="F7" s="733">
        <v>9193017</v>
      </c>
      <c r="G7" s="734">
        <v>7438426</v>
      </c>
      <c r="H7" s="788"/>
      <c r="I7" s="735">
        <v>7962297</v>
      </c>
      <c r="J7" s="733">
        <v>7544794</v>
      </c>
      <c r="K7" s="734">
        <v>9216932</v>
      </c>
      <c r="L7" s="790"/>
      <c r="M7" s="790"/>
      <c r="N7" s="790"/>
      <c r="P7" s="708" t="s">
        <v>502</v>
      </c>
    </row>
    <row r="8" spans="1:24" ht="17.100000000000001" customHeight="1" x14ac:dyDescent="0.25">
      <c r="B8" s="1059" t="s">
        <v>74</v>
      </c>
      <c r="C8" s="795" t="s">
        <v>713</v>
      </c>
      <c r="D8" s="720"/>
      <c r="E8" s="721"/>
      <c r="F8" s="721">
        <v>121</v>
      </c>
      <c r="G8" s="722">
        <v>85</v>
      </c>
      <c r="H8" s="788"/>
      <c r="I8" s="723">
        <v>80</v>
      </c>
      <c r="J8" s="796">
        <v>84</v>
      </c>
      <c r="K8" s="797">
        <v>97</v>
      </c>
      <c r="L8" s="790"/>
      <c r="M8" s="790"/>
      <c r="N8" s="790"/>
      <c r="P8" s="727" t="s">
        <v>435</v>
      </c>
      <c r="Q8" s="727" t="s">
        <v>457</v>
      </c>
      <c r="R8" s="799">
        <v>41275</v>
      </c>
      <c r="S8" s="799">
        <v>41640</v>
      </c>
      <c r="T8" s="799">
        <v>42005</v>
      </c>
      <c r="U8" s="799">
        <v>42370</v>
      </c>
      <c r="V8" s="800">
        <v>42736</v>
      </c>
      <c r="W8" s="801">
        <v>43101</v>
      </c>
      <c r="X8" s="799" t="s">
        <v>690</v>
      </c>
    </row>
    <row r="9" spans="1:24" ht="17.100000000000001" customHeight="1" x14ac:dyDescent="0.25">
      <c r="B9" s="1060"/>
      <c r="C9" s="798" t="s">
        <v>714</v>
      </c>
      <c r="D9" s="732"/>
      <c r="E9" s="733"/>
      <c r="F9" s="733">
        <v>15131972</v>
      </c>
      <c r="G9" s="734">
        <v>8556428</v>
      </c>
      <c r="H9" s="788"/>
      <c r="I9" s="735">
        <v>9703529</v>
      </c>
      <c r="J9" s="733">
        <v>10955929</v>
      </c>
      <c r="K9" s="734">
        <v>10895943</v>
      </c>
      <c r="L9" s="790"/>
      <c r="M9" s="790"/>
      <c r="N9" s="790"/>
      <c r="O9" s="708" t="s">
        <v>73</v>
      </c>
      <c r="P9" s="739" t="s">
        <v>73</v>
      </c>
      <c r="Q9" s="795" t="s">
        <v>713</v>
      </c>
      <c r="R9" s="741"/>
      <c r="S9" s="741"/>
      <c r="T9" s="741">
        <v>50</v>
      </c>
      <c r="U9" s="741">
        <v>51</v>
      </c>
      <c r="V9" s="742">
        <v>38</v>
      </c>
      <c r="W9" s="740">
        <v>36</v>
      </c>
      <c r="X9" s="741">
        <v>39</v>
      </c>
    </row>
    <row r="10" spans="1:24" ht="17.100000000000001" customHeight="1" x14ac:dyDescent="0.25">
      <c r="B10" s="1059" t="s">
        <v>75</v>
      </c>
      <c r="C10" s="795" t="s">
        <v>713</v>
      </c>
      <c r="D10" s="720"/>
      <c r="E10" s="721"/>
      <c r="F10" s="721">
        <v>49</v>
      </c>
      <c r="G10" s="722">
        <v>58</v>
      </c>
      <c r="H10" s="788"/>
      <c r="I10" s="723">
        <v>55</v>
      </c>
      <c r="J10" s="796">
        <v>60</v>
      </c>
      <c r="K10" s="797">
        <v>60</v>
      </c>
      <c r="L10" s="790"/>
      <c r="M10" s="790"/>
      <c r="N10" s="790"/>
      <c r="O10" s="708" t="s">
        <v>73</v>
      </c>
      <c r="P10" s="751"/>
      <c r="Q10" s="798" t="s">
        <v>714</v>
      </c>
      <c r="R10" s="802"/>
      <c r="S10" s="802"/>
      <c r="T10" s="802">
        <v>9193017</v>
      </c>
      <c r="U10" s="802">
        <v>7438426</v>
      </c>
      <c r="V10" s="803">
        <v>7962297</v>
      </c>
      <c r="W10" s="804">
        <v>7544794</v>
      </c>
      <c r="X10" s="802">
        <v>9216932</v>
      </c>
    </row>
    <row r="11" spans="1:24" ht="17.100000000000001" customHeight="1" x14ac:dyDescent="0.25">
      <c r="B11" s="1060"/>
      <c r="C11" s="798" t="s">
        <v>714</v>
      </c>
      <c r="D11" s="732"/>
      <c r="E11" s="733"/>
      <c r="F11" s="733">
        <v>3876722</v>
      </c>
      <c r="G11" s="734">
        <v>4275287</v>
      </c>
      <c r="H11" s="788"/>
      <c r="I11" s="735">
        <v>4366191</v>
      </c>
      <c r="J11" s="733">
        <v>4495064</v>
      </c>
      <c r="K11" s="734">
        <v>3892905</v>
      </c>
      <c r="L11" s="790"/>
      <c r="M11" s="790"/>
      <c r="N11" s="790"/>
      <c r="O11" s="708" t="s">
        <v>74</v>
      </c>
      <c r="P11" s="739" t="s">
        <v>74</v>
      </c>
      <c r="Q11" s="795" t="s">
        <v>713</v>
      </c>
      <c r="R11" s="741"/>
      <c r="S11" s="741"/>
      <c r="T11" s="741">
        <v>121</v>
      </c>
      <c r="U11" s="741">
        <v>85</v>
      </c>
      <c r="V11" s="742">
        <v>80</v>
      </c>
      <c r="W11" s="740">
        <v>84</v>
      </c>
      <c r="X11" s="741">
        <v>97</v>
      </c>
    </row>
    <row r="12" spans="1:24" ht="17.100000000000001" customHeight="1" x14ac:dyDescent="0.25">
      <c r="B12" s="1059" t="s">
        <v>76</v>
      </c>
      <c r="C12" s="795" t="s">
        <v>713</v>
      </c>
      <c r="D12" s="720"/>
      <c r="E12" s="721"/>
      <c r="F12" s="721">
        <v>35</v>
      </c>
      <c r="G12" s="722">
        <v>30</v>
      </c>
      <c r="H12" s="788"/>
      <c r="I12" s="723">
        <v>29</v>
      </c>
      <c r="J12" s="796">
        <v>27</v>
      </c>
      <c r="K12" s="797">
        <v>28</v>
      </c>
      <c r="L12" s="790"/>
      <c r="M12" s="790"/>
      <c r="N12" s="790"/>
      <c r="O12" s="708" t="s">
        <v>74</v>
      </c>
      <c r="P12" s="755"/>
      <c r="Q12" s="798" t="s">
        <v>714</v>
      </c>
      <c r="R12" s="802"/>
      <c r="S12" s="802"/>
      <c r="T12" s="802">
        <v>15131972</v>
      </c>
      <c r="U12" s="802">
        <v>8556428</v>
      </c>
      <c r="V12" s="803">
        <v>9703529</v>
      </c>
      <c r="W12" s="804">
        <v>10955929</v>
      </c>
      <c r="X12" s="802">
        <v>10895943</v>
      </c>
    </row>
    <row r="13" spans="1:24" ht="17.100000000000001" customHeight="1" x14ac:dyDescent="0.25">
      <c r="B13" s="1060"/>
      <c r="C13" s="798" t="s">
        <v>714</v>
      </c>
      <c r="D13" s="732"/>
      <c r="E13" s="733"/>
      <c r="F13" s="733">
        <v>3305159</v>
      </c>
      <c r="G13" s="734">
        <v>3911562</v>
      </c>
      <c r="H13" s="788"/>
      <c r="I13" s="735">
        <v>3905585</v>
      </c>
      <c r="J13" s="733">
        <v>3997640</v>
      </c>
      <c r="K13" s="734">
        <v>3938718</v>
      </c>
      <c r="L13" s="790"/>
      <c r="M13" s="790"/>
      <c r="N13" s="790"/>
      <c r="O13" s="708" t="s">
        <v>75</v>
      </c>
      <c r="P13" s="739" t="s">
        <v>75</v>
      </c>
      <c r="Q13" s="795" t="s">
        <v>713</v>
      </c>
      <c r="R13" s="741"/>
      <c r="S13" s="741"/>
      <c r="T13" s="741">
        <v>49</v>
      </c>
      <c r="U13" s="741">
        <v>58</v>
      </c>
      <c r="V13" s="742">
        <v>55</v>
      </c>
      <c r="W13" s="740">
        <v>60</v>
      </c>
      <c r="X13" s="741">
        <v>60</v>
      </c>
    </row>
    <row r="14" spans="1:24" ht="17.100000000000001" customHeight="1" x14ac:dyDescent="0.25">
      <c r="B14" s="1061" t="s">
        <v>445</v>
      </c>
      <c r="C14" s="795" t="s">
        <v>713</v>
      </c>
      <c r="D14" s="720"/>
      <c r="E14" s="721"/>
      <c r="F14" s="721">
        <v>69</v>
      </c>
      <c r="G14" s="722">
        <v>72</v>
      </c>
      <c r="H14" s="788"/>
      <c r="I14" s="723">
        <v>68</v>
      </c>
      <c r="J14" s="796">
        <v>67</v>
      </c>
      <c r="K14" s="797">
        <v>71</v>
      </c>
      <c r="L14" s="790"/>
      <c r="M14" s="790"/>
      <c r="N14" s="790"/>
      <c r="O14" s="708" t="s">
        <v>75</v>
      </c>
      <c r="P14" s="755"/>
      <c r="Q14" s="798" t="s">
        <v>714</v>
      </c>
      <c r="R14" s="802"/>
      <c r="S14" s="802"/>
      <c r="T14" s="802">
        <v>3876722</v>
      </c>
      <c r="U14" s="802">
        <v>4275287</v>
      </c>
      <c r="V14" s="803">
        <v>4366191</v>
      </c>
      <c r="W14" s="804">
        <v>4495064</v>
      </c>
      <c r="X14" s="802">
        <v>3892905</v>
      </c>
    </row>
    <row r="15" spans="1:24" ht="17.100000000000001" customHeight="1" x14ac:dyDescent="0.25">
      <c r="B15" s="1065"/>
      <c r="C15" s="798" t="s">
        <v>714</v>
      </c>
      <c r="D15" s="732"/>
      <c r="E15" s="733"/>
      <c r="F15" s="733">
        <v>6090384</v>
      </c>
      <c r="G15" s="734">
        <v>5649767</v>
      </c>
      <c r="H15" s="788"/>
      <c r="I15" s="735">
        <v>5353111</v>
      </c>
      <c r="J15" s="733">
        <v>5613707</v>
      </c>
      <c r="K15" s="734">
        <v>5971021</v>
      </c>
      <c r="L15" s="790"/>
      <c r="M15" s="790"/>
      <c r="N15" s="790"/>
      <c r="O15" s="708" t="s">
        <v>76</v>
      </c>
      <c r="P15" s="739" t="s">
        <v>76</v>
      </c>
      <c r="Q15" s="795" t="s">
        <v>713</v>
      </c>
      <c r="R15" s="741"/>
      <c r="S15" s="741"/>
      <c r="T15" s="741">
        <v>35</v>
      </c>
      <c r="U15" s="741">
        <v>30</v>
      </c>
      <c r="V15" s="742">
        <v>29</v>
      </c>
      <c r="W15" s="740">
        <v>27</v>
      </c>
      <c r="X15" s="741">
        <v>28</v>
      </c>
    </row>
    <row r="16" spans="1:24" ht="17.100000000000001" customHeight="1" x14ac:dyDescent="0.25">
      <c r="B16" s="1059" t="s">
        <v>78</v>
      </c>
      <c r="C16" s="795" t="s">
        <v>713</v>
      </c>
      <c r="D16" s="720"/>
      <c r="E16" s="721"/>
      <c r="F16" s="721">
        <v>60</v>
      </c>
      <c r="G16" s="722">
        <v>58</v>
      </c>
      <c r="H16" s="788"/>
      <c r="I16" s="723">
        <v>47</v>
      </c>
      <c r="J16" s="796">
        <v>49</v>
      </c>
      <c r="K16" s="797">
        <v>47</v>
      </c>
      <c r="L16" s="790"/>
      <c r="M16" s="790"/>
      <c r="N16" s="790"/>
      <c r="O16" s="708" t="s">
        <v>76</v>
      </c>
      <c r="P16" s="755"/>
      <c r="Q16" s="798" t="s">
        <v>714</v>
      </c>
      <c r="R16" s="802"/>
      <c r="S16" s="802"/>
      <c r="T16" s="802">
        <v>3305159</v>
      </c>
      <c r="U16" s="802">
        <v>3911562</v>
      </c>
      <c r="V16" s="803">
        <v>3905585</v>
      </c>
      <c r="W16" s="804">
        <v>3997640</v>
      </c>
      <c r="X16" s="802">
        <v>3938718</v>
      </c>
    </row>
    <row r="17" spans="2:24" ht="17.100000000000001" customHeight="1" x14ac:dyDescent="0.25">
      <c r="B17" s="1060"/>
      <c r="C17" s="798" t="s">
        <v>714</v>
      </c>
      <c r="D17" s="732"/>
      <c r="E17" s="733"/>
      <c r="F17" s="733">
        <v>7526582</v>
      </c>
      <c r="G17" s="734">
        <v>6716488</v>
      </c>
      <c r="H17" s="788"/>
      <c r="I17" s="735">
        <v>6272485</v>
      </c>
      <c r="J17" s="733">
        <v>6087976</v>
      </c>
      <c r="K17" s="734">
        <v>5655931</v>
      </c>
      <c r="L17" s="790"/>
      <c r="M17" s="790"/>
      <c r="N17" s="790"/>
      <c r="O17" s="708" t="s">
        <v>77</v>
      </c>
      <c r="P17" s="739" t="s">
        <v>77</v>
      </c>
      <c r="Q17" s="795" t="s">
        <v>713</v>
      </c>
      <c r="R17" s="741"/>
      <c r="S17" s="741"/>
      <c r="T17" s="741">
        <v>69</v>
      </c>
      <c r="U17" s="741">
        <v>72</v>
      </c>
      <c r="V17" s="742">
        <v>68</v>
      </c>
      <c r="W17" s="740">
        <v>67</v>
      </c>
      <c r="X17" s="741">
        <v>71</v>
      </c>
    </row>
    <row r="18" spans="2:24" ht="17.100000000000001" customHeight="1" x14ac:dyDescent="0.25">
      <c r="B18" s="1059" t="s">
        <v>79</v>
      </c>
      <c r="C18" s="795" t="s">
        <v>713</v>
      </c>
      <c r="D18" s="720"/>
      <c r="E18" s="721"/>
      <c r="F18" s="721">
        <v>32</v>
      </c>
      <c r="G18" s="722">
        <v>27</v>
      </c>
      <c r="H18" s="788"/>
      <c r="I18" s="723">
        <v>24</v>
      </c>
      <c r="J18" s="796">
        <v>28</v>
      </c>
      <c r="K18" s="797">
        <v>20</v>
      </c>
      <c r="L18" s="790"/>
      <c r="M18" s="790"/>
      <c r="N18" s="790"/>
      <c r="O18" s="708" t="s">
        <v>77</v>
      </c>
      <c r="P18" s="755"/>
      <c r="Q18" s="798" t="s">
        <v>714</v>
      </c>
      <c r="R18" s="802"/>
      <c r="S18" s="802"/>
      <c r="T18" s="802">
        <v>6090384</v>
      </c>
      <c r="U18" s="802">
        <v>5649767</v>
      </c>
      <c r="V18" s="803">
        <v>5353111</v>
      </c>
      <c r="W18" s="804">
        <v>5613707</v>
      </c>
      <c r="X18" s="802">
        <v>5971021</v>
      </c>
    </row>
    <row r="19" spans="2:24" ht="17.100000000000001" customHeight="1" x14ac:dyDescent="0.25">
      <c r="B19" s="1060"/>
      <c r="C19" s="798" t="s">
        <v>714</v>
      </c>
      <c r="D19" s="732"/>
      <c r="E19" s="733"/>
      <c r="F19" s="733">
        <v>2722616</v>
      </c>
      <c r="G19" s="734">
        <v>2478752</v>
      </c>
      <c r="H19" s="788"/>
      <c r="I19" s="735">
        <v>2277800</v>
      </c>
      <c r="J19" s="733">
        <v>2195766</v>
      </c>
      <c r="K19" s="734">
        <v>1921920</v>
      </c>
      <c r="L19" s="790"/>
      <c r="M19" s="790"/>
      <c r="N19" s="790"/>
      <c r="O19" s="708" t="s">
        <v>78</v>
      </c>
      <c r="P19" s="739" t="s">
        <v>78</v>
      </c>
      <c r="Q19" s="795" t="s">
        <v>713</v>
      </c>
      <c r="R19" s="741"/>
      <c r="S19" s="741"/>
      <c r="T19" s="741">
        <v>60</v>
      </c>
      <c r="U19" s="741">
        <v>58</v>
      </c>
      <c r="V19" s="742">
        <v>47</v>
      </c>
      <c r="W19" s="740">
        <v>49</v>
      </c>
      <c r="X19" s="741">
        <v>47</v>
      </c>
    </row>
    <row r="20" spans="2:24" ht="17.100000000000001" customHeight="1" x14ac:dyDescent="0.25">
      <c r="B20" s="1061" t="s">
        <v>441</v>
      </c>
      <c r="C20" s="795" t="s">
        <v>713</v>
      </c>
      <c r="D20" s="720"/>
      <c r="E20" s="721"/>
      <c r="F20" s="721">
        <v>51</v>
      </c>
      <c r="G20" s="722">
        <v>46</v>
      </c>
      <c r="H20" s="788"/>
      <c r="I20" s="723">
        <v>45</v>
      </c>
      <c r="J20" s="796">
        <v>45</v>
      </c>
      <c r="K20" s="797">
        <v>44</v>
      </c>
      <c r="L20" s="790"/>
      <c r="M20" s="790"/>
      <c r="N20" s="790"/>
      <c r="O20" s="708" t="s">
        <v>78</v>
      </c>
      <c r="P20" s="755"/>
      <c r="Q20" s="798" t="s">
        <v>714</v>
      </c>
      <c r="R20" s="802"/>
      <c r="S20" s="802"/>
      <c r="T20" s="802">
        <v>7526582</v>
      </c>
      <c r="U20" s="802">
        <v>6716488</v>
      </c>
      <c r="V20" s="803">
        <v>6272485</v>
      </c>
      <c r="W20" s="804">
        <v>6087976</v>
      </c>
      <c r="X20" s="802">
        <v>5655931</v>
      </c>
    </row>
    <row r="21" spans="2:24" ht="17.100000000000001" customHeight="1" x14ac:dyDescent="0.25">
      <c r="B21" s="1065"/>
      <c r="C21" s="798" t="s">
        <v>714</v>
      </c>
      <c r="D21" s="732"/>
      <c r="E21" s="733"/>
      <c r="F21" s="733">
        <v>2176037</v>
      </c>
      <c r="G21" s="734">
        <v>1980540</v>
      </c>
      <c r="H21" s="788"/>
      <c r="I21" s="735">
        <v>1855925</v>
      </c>
      <c r="J21" s="733">
        <v>1826500</v>
      </c>
      <c r="K21" s="734">
        <v>1806176</v>
      </c>
      <c r="L21" s="790"/>
      <c r="M21" s="790"/>
      <c r="N21" s="790"/>
      <c r="O21" s="708" t="s">
        <v>79</v>
      </c>
      <c r="P21" s="739" t="s">
        <v>79</v>
      </c>
      <c r="Q21" s="795" t="s">
        <v>713</v>
      </c>
      <c r="R21" s="741"/>
      <c r="S21" s="741"/>
      <c r="T21" s="741">
        <v>32</v>
      </c>
      <c r="U21" s="741">
        <v>27</v>
      </c>
      <c r="V21" s="742">
        <v>24</v>
      </c>
      <c r="W21" s="740">
        <v>28</v>
      </c>
      <c r="X21" s="741">
        <v>20</v>
      </c>
    </row>
    <row r="22" spans="2:24" ht="17.100000000000001" customHeight="1" x14ac:dyDescent="0.25">
      <c r="B22" s="1061" t="s">
        <v>443</v>
      </c>
      <c r="C22" s="795" t="s">
        <v>713</v>
      </c>
      <c r="D22" s="720"/>
      <c r="E22" s="721"/>
      <c r="F22" s="721">
        <v>19</v>
      </c>
      <c r="G22" s="722">
        <v>18</v>
      </c>
      <c r="H22" s="788"/>
      <c r="I22" s="723">
        <v>16</v>
      </c>
      <c r="J22" s="796">
        <v>18</v>
      </c>
      <c r="K22" s="797">
        <v>16</v>
      </c>
      <c r="L22" s="790"/>
      <c r="M22" s="790"/>
      <c r="N22" s="790"/>
      <c r="O22" s="708" t="s">
        <v>79</v>
      </c>
      <c r="P22" s="755"/>
      <c r="Q22" s="798" t="s">
        <v>714</v>
      </c>
      <c r="R22" s="802"/>
      <c r="S22" s="802"/>
      <c r="T22" s="802">
        <v>2722616</v>
      </c>
      <c r="U22" s="802">
        <v>2478752</v>
      </c>
      <c r="V22" s="803">
        <v>2277800</v>
      </c>
      <c r="W22" s="804">
        <v>2195766</v>
      </c>
      <c r="X22" s="802">
        <v>1921920</v>
      </c>
    </row>
    <row r="23" spans="2:24" ht="17.100000000000001" customHeight="1" x14ac:dyDescent="0.25">
      <c r="B23" s="1065"/>
      <c r="C23" s="798" t="s">
        <v>714</v>
      </c>
      <c r="D23" s="732"/>
      <c r="E23" s="733"/>
      <c r="F23" s="733">
        <v>2053633</v>
      </c>
      <c r="G23" s="734">
        <v>1278729</v>
      </c>
      <c r="H23" s="788"/>
      <c r="I23" s="735">
        <v>1124233</v>
      </c>
      <c r="J23" s="733">
        <v>1174792</v>
      </c>
      <c r="K23" s="734">
        <v>1200432</v>
      </c>
      <c r="L23" s="790"/>
      <c r="M23" s="790"/>
      <c r="N23" s="790"/>
      <c r="O23" s="708" t="s">
        <v>80</v>
      </c>
      <c r="P23" s="739" t="s">
        <v>80</v>
      </c>
      <c r="Q23" s="795" t="s">
        <v>713</v>
      </c>
      <c r="R23" s="741"/>
      <c r="S23" s="741"/>
      <c r="T23" s="741">
        <v>51</v>
      </c>
      <c r="U23" s="741">
        <v>46</v>
      </c>
      <c r="V23" s="742">
        <v>45</v>
      </c>
      <c r="W23" s="740">
        <v>45</v>
      </c>
      <c r="X23" s="741">
        <v>44</v>
      </c>
    </row>
    <row r="24" spans="2:24" ht="17.100000000000001" customHeight="1" x14ac:dyDescent="0.25">
      <c r="B24" s="1059" t="s">
        <v>295</v>
      </c>
      <c r="C24" s="795" t="s">
        <v>713</v>
      </c>
      <c r="D24" s="720"/>
      <c r="E24" s="721"/>
      <c r="F24" s="721">
        <v>35</v>
      </c>
      <c r="G24" s="722">
        <v>28</v>
      </c>
      <c r="H24" s="788"/>
      <c r="I24" s="723">
        <v>24</v>
      </c>
      <c r="J24" s="796">
        <v>26</v>
      </c>
      <c r="K24" s="797">
        <v>29</v>
      </c>
      <c r="L24" s="790"/>
      <c r="M24" s="790"/>
      <c r="N24" s="790"/>
      <c r="O24" s="708" t="s">
        <v>80</v>
      </c>
      <c r="P24" s="755"/>
      <c r="Q24" s="798" t="s">
        <v>714</v>
      </c>
      <c r="R24" s="802"/>
      <c r="S24" s="802"/>
      <c r="T24" s="802">
        <v>2176037</v>
      </c>
      <c r="U24" s="802">
        <v>1980540</v>
      </c>
      <c r="V24" s="803">
        <v>1855925</v>
      </c>
      <c r="W24" s="804">
        <v>1826500</v>
      </c>
      <c r="X24" s="802">
        <v>1806176</v>
      </c>
    </row>
    <row r="25" spans="2:24" ht="17.100000000000001" customHeight="1" x14ac:dyDescent="0.25">
      <c r="B25" s="1060"/>
      <c r="C25" s="798" t="s">
        <v>714</v>
      </c>
      <c r="D25" s="732"/>
      <c r="E25" s="733"/>
      <c r="F25" s="733">
        <v>3321431</v>
      </c>
      <c r="G25" s="734">
        <v>2779906</v>
      </c>
      <c r="H25" s="788"/>
      <c r="I25" s="735">
        <v>2503129</v>
      </c>
      <c r="J25" s="733">
        <v>2600623</v>
      </c>
      <c r="K25" s="734">
        <v>2688581</v>
      </c>
      <c r="L25" s="790"/>
      <c r="M25" s="790"/>
      <c r="N25" s="790"/>
      <c r="O25" s="708" t="s">
        <v>81</v>
      </c>
      <c r="P25" s="739" t="s">
        <v>81</v>
      </c>
      <c r="Q25" s="795" t="s">
        <v>713</v>
      </c>
      <c r="R25" s="741"/>
      <c r="S25" s="741"/>
      <c r="T25" s="741">
        <v>19</v>
      </c>
      <c r="U25" s="741">
        <v>18</v>
      </c>
      <c r="V25" s="742">
        <v>16</v>
      </c>
      <c r="W25" s="740">
        <v>18</v>
      </c>
      <c r="X25" s="741">
        <v>16</v>
      </c>
    </row>
    <row r="26" spans="2:24" ht="17.100000000000001" customHeight="1" x14ac:dyDescent="0.25">
      <c r="B26" s="1059" t="s">
        <v>298</v>
      </c>
      <c r="C26" s="795" t="s">
        <v>713</v>
      </c>
      <c r="D26" s="720"/>
      <c r="E26" s="721"/>
      <c r="F26" s="721">
        <v>49</v>
      </c>
      <c r="G26" s="722">
        <v>36</v>
      </c>
      <c r="H26" s="788"/>
      <c r="I26" s="723">
        <v>24</v>
      </c>
      <c r="J26" s="796">
        <v>39</v>
      </c>
      <c r="K26" s="797">
        <v>46</v>
      </c>
      <c r="L26" s="790"/>
      <c r="M26" s="790"/>
      <c r="N26" s="790"/>
      <c r="O26" s="708" t="s">
        <v>81</v>
      </c>
      <c r="P26" s="755"/>
      <c r="Q26" s="798" t="s">
        <v>714</v>
      </c>
      <c r="R26" s="802"/>
      <c r="S26" s="802"/>
      <c r="T26" s="802">
        <v>2053633</v>
      </c>
      <c r="U26" s="802">
        <v>1278729</v>
      </c>
      <c r="V26" s="803">
        <v>1124233</v>
      </c>
      <c r="W26" s="804">
        <v>1174792</v>
      </c>
      <c r="X26" s="802">
        <v>1200432</v>
      </c>
    </row>
    <row r="27" spans="2:24" ht="17.100000000000001" customHeight="1" thickBot="1" x14ac:dyDescent="0.3">
      <c r="B27" s="1062"/>
      <c r="C27" s="805" t="s">
        <v>714</v>
      </c>
      <c r="D27" s="806"/>
      <c r="E27" s="807"/>
      <c r="F27" s="807">
        <v>1958365</v>
      </c>
      <c r="G27" s="808">
        <v>1214598</v>
      </c>
      <c r="H27" s="788"/>
      <c r="I27" s="923">
        <v>1297333</v>
      </c>
      <c r="J27" s="807">
        <v>1641044</v>
      </c>
      <c r="K27" s="808">
        <v>1705086</v>
      </c>
      <c r="L27" s="790"/>
      <c r="M27" s="790"/>
      <c r="N27" s="790"/>
      <c r="O27" s="708" t="s">
        <v>295</v>
      </c>
      <c r="P27" s="739" t="s">
        <v>295</v>
      </c>
      <c r="Q27" s="795" t="s">
        <v>713</v>
      </c>
      <c r="R27" s="741"/>
      <c r="S27" s="741"/>
      <c r="T27" s="741">
        <v>35</v>
      </c>
      <c r="U27" s="741">
        <v>28</v>
      </c>
      <c r="V27" s="742">
        <v>24</v>
      </c>
      <c r="W27" s="740">
        <v>26</v>
      </c>
      <c r="X27" s="741">
        <v>29</v>
      </c>
    </row>
    <row r="28" spans="2:24" ht="17.100000000000001" customHeight="1" thickTop="1" x14ac:dyDescent="0.25">
      <c r="B28" s="1063" t="s">
        <v>486</v>
      </c>
      <c r="C28" s="809" t="s">
        <v>713</v>
      </c>
      <c r="D28" s="810"/>
      <c r="E28" s="811"/>
      <c r="F28" s="811">
        <v>570</v>
      </c>
      <c r="G28" s="812">
        <v>509</v>
      </c>
      <c r="H28" s="788"/>
      <c r="I28" s="924">
        <v>450</v>
      </c>
      <c r="J28" s="813">
        <v>479</v>
      </c>
      <c r="K28" s="814">
        <v>497</v>
      </c>
      <c r="L28" s="790"/>
      <c r="M28" s="790"/>
      <c r="N28" s="790"/>
      <c r="O28" s="708" t="s">
        <v>295</v>
      </c>
      <c r="P28" s="755"/>
      <c r="Q28" s="798" t="s">
        <v>714</v>
      </c>
      <c r="R28" s="802"/>
      <c r="S28" s="802"/>
      <c r="T28" s="802">
        <v>3321431</v>
      </c>
      <c r="U28" s="802">
        <v>2779906</v>
      </c>
      <c r="V28" s="803">
        <v>2503129</v>
      </c>
      <c r="W28" s="804">
        <v>2600623</v>
      </c>
      <c r="X28" s="802">
        <v>2688581</v>
      </c>
    </row>
    <row r="29" spans="2:24" ht="17.100000000000001" customHeight="1" thickBot="1" x14ac:dyDescent="0.3">
      <c r="B29" s="1064"/>
      <c r="C29" s="815" t="s">
        <v>714</v>
      </c>
      <c r="D29" s="816"/>
      <c r="E29" s="817"/>
      <c r="F29" s="817">
        <v>57355918</v>
      </c>
      <c r="G29" s="818">
        <v>46280483</v>
      </c>
      <c r="H29" s="788"/>
      <c r="I29" s="925">
        <v>46621618</v>
      </c>
      <c r="J29" s="817">
        <v>48133835</v>
      </c>
      <c r="K29" s="818">
        <v>48893645</v>
      </c>
      <c r="L29" s="790"/>
      <c r="M29" s="790"/>
      <c r="N29" s="790"/>
      <c r="O29" s="708" t="s">
        <v>298</v>
      </c>
      <c r="P29" s="739" t="s">
        <v>298</v>
      </c>
      <c r="Q29" s="795" t="s">
        <v>713</v>
      </c>
      <c r="R29" s="741"/>
      <c r="S29" s="741"/>
      <c r="T29" s="741">
        <v>49</v>
      </c>
      <c r="U29" s="741">
        <v>36</v>
      </c>
      <c r="V29" s="742">
        <v>24</v>
      </c>
      <c r="W29" s="740">
        <v>39</v>
      </c>
      <c r="X29" s="741">
        <v>46</v>
      </c>
    </row>
    <row r="30" spans="2:24" ht="17.100000000000001" customHeight="1" x14ac:dyDescent="0.25">
      <c r="L30" s="790"/>
      <c r="M30" s="790"/>
      <c r="N30" s="790"/>
      <c r="O30" s="708" t="s">
        <v>298</v>
      </c>
      <c r="P30" s="755"/>
      <c r="Q30" s="798" t="s">
        <v>714</v>
      </c>
      <c r="R30" s="759"/>
      <c r="S30" s="759"/>
      <c r="T30" s="759">
        <v>1958365</v>
      </c>
      <c r="U30" s="759">
        <v>1214598</v>
      </c>
      <c r="V30" s="760">
        <v>1297333</v>
      </c>
      <c r="W30" s="758">
        <v>1641044</v>
      </c>
      <c r="X30" s="759">
        <v>1705086</v>
      </c>
    </row>
    <row r="31" spans="2:24" ht="17.100000000000001" customHeight="1" x14ac:dyDescent="0.25">
      <c r="L31" s="790"/>
      <c r="M31" s="790"/>
      <c r="N31" s="790"/>
      <c r="P31" s="739" t="s">
        <v>715</v>
      </c>
      <c r="Q31" s="795" t="s">
        <v>713</v>
      </c>
      <c r="R31" s="741"/>
      <c r="S31" s="741"/>
      <c r="T31" s="741">
        <v>570</v>
      </c>
      <c r="U31" s="741">
        <v>509</v>
      </c>
      <c r="V31" s="742">
        <v>450</v>
      </c>
      <c r="W31" s="740">
        <v>479</v>
      </c>
      <c r="X31" s="741">
        <v>497</v>
      </c>
    </row>
    <row r="32" spans="2:24" ht="14.45" customHeight="1" x14ac:dyDescent="0.15">
      <c r="B32" s="785" t="s">
        <v>716</v>
      </c>
      <c r="L32" s="790"/>
      <c r="M32" s="790"/>
      <c r="N32" s="790"/>
      <c r="P32" s="755"/>
      <c r="Q32" s="798" t="s">
        <v>714</v>
      </c>
      <c r="R32" s="759"/>
      <c r="S32" s="759"/>
      <c r="T32" s="759">
        <v>57355918</v>
      </c>
      <c r="U32" s="759">
        <v>46280483</v>
      </c>
      <c r="V32" s="760">
        <v>46621618</v>
      </c>
      <c r="W32" s="758">
        <v>48133835</v>
      </c>
      <c r="X32" s="759">
        <v>48893645</v>
      </c>
    </row>
    <row r="33" spans="2:26" ht="14.45" customHeight="1" x14ac:dyDescent="0.15">
      <c r="B33" s="785" t="s">
        <v>792</v>
      </c>
      <c r="L33" s="790"/>
      <c r="M33" s="790"/>
      <c r="N33" s="790"/>
    </row>
    <row r="34" spans="2:26" ht="14.45" customHeight="1" x14ac:dyDescent="0.15">
      <c r="B34" s="785" t="s">
        <v>815</v>
      </c>
      <c r="L34" s="790"/>
      <c r="M34" s="790"/>
      <c r="N34" s="790"/>
      <c r="P34" s="926"/>
      <c r="Q34" s="926"/>
      <c r="R34" s="801">
        <v>41275</v>
      </c>
      <c r="S34" s="799">
        <v>41640</v>
      </c>
      <c r="T34" s="799">
        <v>42005</v>
      </c>
      <c r="U34" s="799">
        <v>42370</v>
      </c>
      <c r="V34" s="799">
        <v>42736</v>
      </c>
      <c r="W34" s="799">
        <v>43101</v>
      </c>
      <c r="X34" s="800" t="s">
        <v>690</v>
      </c>
    </row>
    <row r="35" spans="2:26" ht="14.45" customHeight="1" x14ac:dyDescent="0.25">
      <c r="B35" s="786" t="s">
        <v>816</v>
      </c>
      <c r="L35" s="790"/>
      <c r="M35" s="790"/>
      <c r="N35" s="790"/>
      <c r="P35" s="927" t="s">
        <v>73</v>
      </c>
      <c r="Q35" s="928" t="s">
        <v>713</v>
      </c>
      <c r="R35" s="929"/>
      <c r="S35" s="930"/>
      <c r="T35" s="931">
        <v>50</v>
      </c>
      <c r="U35" s="931">
        <v>51</v>
      </c>
      <c r="V35" s="931">
        <v>38</v>
      </c>
      <c r="W35" s="931">
        <v>36</v>
      </c>
      <c r="X35" s="932">
        <v>39</v>
      </c>
      <c r="Z35" s="933">
        <f>(V35-U35)/U35</f>
        <v>-0.25490196078431371</v>
      </c>
    </row>
    <row r="36" spans="2:26" ht="14.45" customHeight="1" x14ac:dyDescent="0.25">
      <c r="B36" s="786" t="s">
        <v>793</v>
      </c>
      <c r="L36" s="790"/>
      <c r="M36" s="790"/>
      <c r="N36" s="790"/>
      <c r="P36" s="927" t="s">
        <v>74</v>
      </c>
      <c r="Q36" s="928" t="s">
        <v>713</v>
      </c>
      <c r="R36" s="934"/>
      <c r="S36" s="935"/>
      <c r="T36" s="936">
        <v>121</v>
      </c>
      <c r="U36" s="936">
        <v>85</v>
      </c>
      <c r="V36" s="936">
        <v>80</v>
      </c>
      <c r="W36" s="936">
        <v>84</v>
      </c>
      <c r="X36" s="937">
        <v>97</v>
      </c>
      <c r="Z36" s="933">
        <f t="shared" ref="Z36:Z45" si="0">(V36-U36)/U36</f>
        <v>-5.8823529411764705E-2</v>
      </c>
    </row>
    <row r="37" spans="2:26" ht="14.45" customHeight="1" x14ac:dyDescent="0.25">
      <c r="B37" s="786" t="s">
        <v>794</v>
      </c>
      <c r="L37" s="790"/>
      <c r="M37" s="790"/>
      <c r="N37" s="790"/>
      <c r="P37" s="927" t="s">
        <v>75</v>
      </c>
      <c r="Q37" s="928" t="s">
        <v>713</v>
      </c>
      <c r="R37" s="934"/>
      <c r="S37" s="935"/>
      <c r="T37" s="936">
        <v>49</v>
      </c>
      <c r="U37" s="936">
        <v>58</v>
      </c>
      <c r="V37" s="936">
        <v>55</v>
      </c>
      <c r="W37" s="936">
        <v>60</v>
      </c>
      <c r="X37" s="937">
        <v>60</v>
      </c>
      <c r="Z37" s="933">
        <f t="shared" si="0"/>
        <v>-5.1724137931034482E-2</v>
      </c>
    </row>
    <row r="38" spans="2:26" ht="14.45" customHeight="1" x14ac:dyDescent="0.15">
      <c r="B38" s="785" t="s">
        <v>795</v>
      </c>
      <c r="L38" s="790"/>
      <c r="M38" s="790"/>
      <c r="N38" s="790"/>
      <c r="P38" s="751" t="s">
        <v>76</v>
      </c>
      <c r="Q38" s="928" t="s">
        <v>713</v>
      </c>
      <c r="R38" s="938"/>
      <c r="S38" s="936"/>
      <c r="T38" s="936">
        <v>35</v>
      </c>
      <c r="U38" s="936">
        <v>30</v>
      </c>
      <c r="V38" s="936">
        <v>29</v>
      </c>
      <c r="W38" s="936">
        <v>27</v>
      </c>
      <c r="X38" s="937">
        <v>28</v>
      </c>
      <c r="Z38" s="933">
        <f t="shared" si="0"/>
        <v>-3.3333333333333333E-2</v>
      </c>
    </row>
    <row r="39" spans="2:26" ht="14.45" customHeight="1" x14ac:dyDescent="0.15">
      <c r="B39" s="819" t="s">
        <v>817</v>
      </c>
      <c r="L39" s="790"/>
      <c r="M39" s="790"/>
      <c r="N39" s="790"/>
      <c r="P39" s="751" t="s">
        <v>77</v>
      </c>
      <c r="Q39" s="928" t="s">
        <v>713</v>
      </c>
      <c r="R39" s="938"/>
      <c r="S39" s="936"/>
      <c r="T39" s="936">
        <v>69</v>
      </c>
      <c r="U39" s="936">
        <v>72</v>
      </c>
      <c r="V39" s="936">
        <v>68</v>
      </c>
      <c r="W39" s="936">
        <v>67</v>
      </c>
      <c r="X39" s="937">
        <v>71</v>
      </c>
      <c r="Z39" s="933">
        <f t="shared" si="0"/>
        <v>-5.5555555555555552E-2</v>
      </c>
    </row>
    <row r="40" spans="2:26" ht="14.45" customHeight="1" x14ac:dyDescent="0.15">
      <c r="B40" s="819" t="s">
        <v>818</v>
      </c>
      <c r="L40" s="790"/>
      <c r="P40" s="751" t="s">
        <v>78</v>
      </c>
      <c r="Q40" s="928" t="s">
        <v>713</v>
      </c>
      <c r="R40" s="938"/>
      <c r="S40" s="936"/>
      <c r="T40" s="936">
        <v>60</v>
      </c>
      <c r="U40" s="936">
        <v>58</v>
      </c>
      <c r="V40" s="936">
        <v>47</v>
      </c>
      <c r="W40" s="936">
        <v>49</v>
      </c>
      <c r="X40" s="937">
        <v>47</v>
      </c>
      <c r="Z40" s="933">
        <f>(V40-U40)/U40</f>
        <v>-0.18965517241379309</v>
      </c>
    </row>
    <row r="41" spans="2:26" ht="14.45" customHeight="1" x14ac:dyDescent="0.15">
      <c r="B41" s="819" t="s">
        <v>819</v>
      </c>
      <c r="L41" s="790"/>
      <c r="P41" s="751" t="s">
        <v>79</v>
      </c>
      <c r="Q41" s="928" t="s">
        <v>713</v>
      </c>
      <c r="R41" s="938"/>
      <c r="S41" s="936"/>
      <c r="T41" s="936">
        <v>32</v>
      </c>
      <c r="U41" s="936">
        <v>27</v>
      </c>
      <c r="V41" s="936">
        <v>24</v>
      </c>
      <c r="W41" s="936">
        <v>28</v>
      </c>
      <c r="X41" s="937">
        <v>20</v>
      </c>
      <c r="Z41" s="933">
        <f t="shared" si="0"/>
        <v>-0.1111111111111111</v>
      </c>
    </row>
    <row r="42" spans="2:26" x14ac:dyDescent="0.25">
      <c r="P42" s="751" t="s">
        <v>80</v>
      </c>
      <c r="Q42" s="928" t="s">
        <v>713</v>
      </c>
      <c r="R42" s="938"/>
      <c r="S42" s="936"/>
      <c r="T42" s="936">
        <v>51</v>
      </c>
      <c r="U42" s="936">
        <v>46</v>
      </c>
      <c r="V42" s="936">
        <v>45</v>
      </c>
      <c r="W42" s="936">
        <v>45</v>
      </c>
      <c r="X42" s="937">
        <v>44</v>
      </c>
      <c r="Z42" s="933">
        <f t="shared" si="0"/>
        <v>-2.1739130434782608E-2</v>
      </c>
    </row>
    <row r="43" spans="2:26" x14ac:dyDescent="0.25">
      <c r="P43" s="751" t="s">
        <v>81</v>
      </c>
      <c r="Q43" s="928" t="s">
        <v>713</v>
      </c>
      <c r="R43" s="938"/>
      <c r="S43" s="936"/>
      <c r="T43" s="936">
        <v>19</v>
      </c>
      <c r="U43" s="936">
        <v>18</v>
      </c>
      <c r="V43" s="936">
        <v>16</v>
      </c>
      <c r="W43" s="936">
        <v>18</v>
      </c>
      <c r="X43" s="937">
        <v>16</v>
      </c>
      <c r="Z43" s="933">
        <f t="shared" si="0"/>
        <v>-0.1111111111111111</v>
      </c>
    </row>
    <row r="44" spans="2:26" x14ac:dyDescent="0.25">
      <c r="P44" s="751" t="s">
        <v>295</v>
      </c>
      <c r="Q44" s="928" t="s">
        <v>713</v>
      </c>
      <c r="R44" s="938"/>
      <c r="S44" s="936"/>
      <c r="T44" s="936">
        <v>35</v>
      </c>
      <c r="U44" s="936">
        <v>28</v>
      </c>
      <c r="V44" s="936">
        <v>24</v>
      </c>
      <c r="W44" s="936">
        <v>26</v>
      </c>
      <c r="X44" s="937">
        <v>29</v>
      </c>
      <c r="Z44" s="933">
        <f t="shared" si="0"/>
        <v>-0.14285714285714285</v>
      </c>
    </row>
    <row r="45" spans="2:26" x14ac:dyDescent="0.25">
      <c r="P45" s="755" t="s">
        <v>298</v>
      </c>
      <c r="Q45" s="939" t="s">
        <v>713</v>
      </c>
      <c r="R45" s="940"/>
      <c r="S45" s="941"/>
      <c r="T45" s="941">
        <v>49</v>
      </c>
      <c r="U45" s="941">
        <v>36</v>
      </c>
      <c r="V45" s="941">
        <v>24</v>
      </c>
      <c r="W45" s="941">
        <v>39</v>
      </c>
      <c r="X45" s="942">
        <v>46</v>
      </c>
      <c r="Z45" s="933">
        <f t="shared" si="0"/>
        <v>-0.33333333333333331</v>
      </c>
    </row>
    <row r="47" spans="2:26" x14ac:dyDescent="0.25">
      <c r="P47" s="739" t="s">
        <v>73</v>
      </c>
      <c r="Q47" s="943" t="s">
        <v>714</v>
      </c>
      <c r="R47" s="944"/>
      <c r="S47" s="931"/>
      <c r="T47" s="931">
        <v>9193017</v>
      </c>
      <c r="U47" s="931">
        <v>7438426</v>
      </c>
      <c r="V47" s="931">
        <v>7962297</v>
      </c>
      <c r="W47" s="931">
        <v>7544794</v>
      </c>
      <c r="X47" s="932">
        <v>9216932</v>
      </c>
    </row>
    <row r="48" spans="2:26" x14ac:dyDescent="0.25">
      <c r="P48" s="751" t="s">
        <v>74</v>
      </c>
      <c r="Q48" s="945" t="s">
        <v>714</v>
      </c>
      <c r="R48" s="938"/>
      <c r="S48" s="936"/>
      <c r="T48" s="936">
        <v>15131972</v>
      </c>
      <c r="U48" s="936">
        <v>8556428</v>
      </c>
      <c r="V48" s="936">
        <v>9703529</v>
      </c>
      <c r="W48" s="936">
        <v>10955929</v>
      </c>
      <c r="X48" s="937">
        <v>10895943</v>
      </c>
    </row>
    <row r="49" spans="16:24" x14ac:dyDescent="0.25">
      <c r="P49" s="751" t="s">
        <v>75</v>
      </c>
      <c r="Q49" s="945" t="s">
        <v>714</v>
      </c>
      <c r="R49" s="938"/>
      <c r="S49" s="936"/>
      <c r="T49" s="936">
        <v>3876722</v>
      </c>
      <c r="U49" s="936">
        <v>4275287</v>
      </c>
      <c r="V49" s="936">
        <v>4366191</v>
      </c>
      <c r="W49" s="936">
        <v>4495064</v>
      </c>
      <c r="X49" s="937">
        <v>3892905</v>
      </c>
    </row>
    <row r="50" spans="16:24" x14ac:dyDescent="0.25">
      <c r="P50" s="751" t="s">
        <v>76</v>
      </c>
      <c r="Q50" s="945" t="s">
        <v>714</v>
      </c>
      <c r="R50" s="938"/>
      <c r="S50" s="936"/>
      <c r="T50" s="936">
        <v>3305159</v>
      </c>
      <c r="U50" s="936">
        <v>3911562</v>
      </c>
      <c r="V50" s="936">
        <v>3905585</v>
      </c>
      <c r="W50" s="936">
        <v>3997640</v>
      </c>
      <c r="X50" s="937">
        <v>3938718</v>
      </c>
    </row>
    <row r="51" spans="16:24" x14ac:dyDescent="0.25">
      <c r="P51" s="751" t="s">
        <v>77</v>
      </c>
      <c r="Q51" s="945" t="s">
        <v>714</v>
      </c>
      <c r="R51" s="938"/>
      <c r="S51" s="936"/>
      <c r="T51" s="936">
        <v>6090384</v>
      </c>
      <c r="U51" s="936">
        <v>5649767</v>
      </c>
      <c r="V51" s="936">
        <v>5353111</v>
      </c>
      <c r="W51" s="936">
        <v>5613707</v>
      </c>
      <c r="X51" s="937">
        <v>5971021</v>
      </c>
    </row>
    <row r="52" spans="16:24" x14ac:dyDescent="0.25">
      <c r="P52" s="751" t="s">
        <v>78</v>
      </c>
      <c r="Q52" s="945" t="s">
        <v>714</v>
      </c>
      <c r="R52" s="938"/>
      <c r="S52" s="936"/>
      <c r="T52" s="936">
        <v>7526582</v>
      </c>
      <c r="U52" s="936">
        <v>6716488</v>
      </c>
      <c r="V52" s="936">
        <v>6272485</v>
      </c>
      <c r="W52" s="936">
        <v>6087976</v>
      </c>
      <c r="X52" s="937">
        <v>5655931</v>
      </c>
    </row>
    <row r="53" spans="16:24" x14ac:dyDescent="0.25">
      <c r="P53" s="751" t="s">
        <v>79</v>
      </c>
      <c r="Q53" s="945" t="s">
        <v>714</v>
      </c>
      <c r="R53" s="938"/>
      <c r="S53" s="936"/>
      <c r="T53" s="936">
        <v>2722616</v>
      </c>
      <c r="U53" s="936">
        <v>2478752</v>
      </c>
      <c r="V53" s="936">
        <v>2277800</v>
      </c>
      <c r="W53" s="936">
        <v>2195766</v>
      </c>
      <c r="X53" s="937">
        <v>1921920</v>
      </c>
    </row>
    <row r="54" spans="16:24" x14ac:dyDescent="0.25">
      <c r="P54" s="751" t="s">
        <v>80</v>
      </c>
      <c r="Q54" s="945" t="s">
        <v>714</v>
      </c>
      <c r="R54" s="938"/>
      <c r="S54" s="936"/>
      <c r="T54" s="936">
        <v>2176037</v>
      </c>
      <c r="U54" s="936">
        <v>1980540</v>
      </c>
      <c r="V54" s="936">
        <v>1855925</v>
      </c>
      <c r="W54" s="936">
        <v>1826500</v>
      </c>
      <c r="X54" s="937">
        <v>1806176</v>
      </c>
    </row>
    <row r="55" spans="16:24" x14ac:dyDescent="0.25">
      <c r="P55" s="751" t="s">
        <v>81</v>
      </c>
      <c r="Q55" s="945" t="s">
        <v>714</v>
      </c>
      <c r="R55" s="938"/>
      <c r="S55" s="936"/>
      <c r="T55" s="936">
        <v>2053633</v>
      </c>
      <c r="U55" s="936">
        <v>1278729</v>
      </c>
      <c r="V55" s="936">
        <v>1124233</v>
      </c>
      <c r="W55" s="936">
        <v>1174792</v>
      </c>
      <c r="X55" s="937">
        <v>1200432</v>
      </c>
    </row>
    <row r="56" spans="16:24" x14ac:dyDescent="0.25">
      <c r="P56" s="751" t="s">
        <v>295</v>
      </c>
      <c r="Q56" s="945" t="s">
        <v>714</v>
      </c>
      <c r="R56" s="938"/>
      <c r="S56" s="936"/>
      <c r="T56" s="936">
        <v>3321431</v>
      </c>
      <c r="U56" s="936">
        <v>2779906</v>
      </c>
      <c r="V56" s="936">
        <v>2503129</v>
      </c>
      <c r="W56" s="936">
        <v>2600623</v>
      </c>
      <c r="X56" s="937">
        <v>2688581</v>
      </c>
    </row>
    <row r="57" spans="16:24" x14ac:dyDescent="0.25">
      <c r="P57" s="755" t="s">
        <v>298</v>
      </c>
      <c r="Q57" s="946" t="s">
        <v>714</v>
      </c>
      <c r="R57" s="940"/>
      <c r="S57" s="941"/>
      <c r="T57" s="941">
        <v>1958365</v>
      </c>
      <c r="U57" s="941">
        <v>1214598</v>
      </c>
      <c r="V57" s="941">
        <v>1297333</v>
      </c>
      <c r="W57" s="941">
        <v>1641044</v>
      </c>
      <c r="X57" s="942">
        <v>1705086</v>
      </c>
    </row>
    <row r="59" spans="16:24" x14ac:dyDescent="0.25">
      <c r="T59" s="708">
        <f>T32/1000</f>
        <v>57355.917999999998</v>
      </c>
      <c r="U59" s="708">
        <f t="shared" ref="U59:X59" si="1">U32/1000</f>
        <v>46280.483</v>
      </c>
      <c r="V59" s="708">
        <f t="shared" si="1"/>
        <v>46621.618000000002</v>
      </c>
      <c r="W59" s="708">
        <f t="shared" si="1"/>
        <v>48133.834999999999</v>
      </c>
      <c r="X59" s="708">
        <f t="shared" si="1"/>
        <v>48893.644999999997</v>
      </c>
    </row>
    <row r="63" spans="16:24" x14ac:dyDescent="0.25">
      <c r="P63" s="947"/>
      <c r="Q63" s="947"/>
      <c r="R63" s="947"/>
      <c r="S63" s="947"/>
    </row>
    <row r="64" spans="16:24" x14ac:dyDescent="0.25">
      <c r="P64" s="947"/>
      <c r="Q64" s="947"/>
      <c r="R64" s="947"/>
      <c r="S64" s="947"/>
    </row>
    <row r="65" spans="16:19" x14ac:dyDescent="0.25">
      <c r="S65" s="947"/>
    </row>
    <row r="66" spans="16:19" x14ac:dyDescent="0.25">
      <c r="S66" s="947"/>
    </row>
    <row r="67" spans="16:19" x14ac:dyDescent="0.25">
      <c r="S67" s="947"/>
    </row>
    <row r="68" spans="16:19" x14ac:dyDescent="0.25">
      <c r="S68" s="947"/>
    </row>
    <row r="69" spans="16:19" x14ac:dyDescent="0.25">
      <c r="S69" s="947"/>
    </row>
    <row r="70" spans="16:19" x14ac:dyDescent="0.25">
      <c r="P70" s="947"/>
      <c r="Q70" s="947"/>
      <c r="R70" s="947"/>
      <c r="S70" s="947"/>
    </row>
    <row r="71" spans="16:19" x14ac:dyDescent="0.25">
      <c r="P71" s="947"/>
      <c r="Q71" s="947"/>
      <c r="R71" s="947"/>
      <c r="S71" s="947"/>
    </row>
    <row r="72" spans="16:19" x14ac:dyDescent="0.25">
      <c r="P72" s="947"/>
      <c r="Q72" s="947"/>
      <c r="R72" s="947"/>
      <c r="S72" s="947"/>
    </row>
    <row r="73" spans="16:19" x14ac:dyDescent="0.25">
      <c r="P73" s="947"/>
      <c r="Q73" s="947"/>
      <c r="R73" s="947"/>
      <c r="S73" s="947"/>
    </row>
    <row r="74" spans="16:19" x14ac:dyDescent="0.25">
      <c r="P74" s="947"/>
      <c r="Q74" s="947"/>
      <c r="R74" s="947"/>
      <c r="S74" s="947"/>
    </row>
    <row r="75" spans="16:19" x14ac:dyDescent="0.25">
      <c r="P75" s="947"/>
      <c r="Q75" s="947"/>
      <c r="R75" s="947"/>
      <c r="S75" s="947"/>
    </row>
    <row r="76" spans="16:19" x14ac:dyDescent="0.25">
      <c r="P76" s="947"/>
      <c r="Q76" s="947"/>
      <c r="R76" s="947"/>
      <c r="S76" s="947"/>
    </row>
    <row r="77" spans="16:19" x14ac:dyDescent="0.25">
      <c r="P77" s="947"/>
      <c r="Q77" s="947"/>
      <c r="R77" s="947"/>
      <c r="S77" s="947"/>
    </row>
    <row r="78" spans="16:19" x14ac:dyDescent="0.25">
      <c r="P78" s="947"/>
      <c r="Q78" s="947"/>
      <c r="R78" s="947"/>
      <c r="S78" s="947"/>
    </row>
    <row r="79" spans="16:19" x14ac:dyDescent="0.25">
      <c r="P79" s="947"/>
      <c r="Q79" s="947"/>
      <c r="R79" s="947"/>
      <c r="S79" s="947"/>
    </row>
    <row r="80" spans="16:19" x14ac:dyDescent="0.25">
      <c r="P80" s="947"/>
      <c r="Q80" s="947"/>
      <c r="R80" s="947"/>
      <c r="S80" s="947"/>
    </row>
    <row r="81" spans="16:28" x14ac:dyDescent="0.25">
      <c r="P81" s="947"/>
      <c r="Q81" s="947"/>
      <c r="R81" s="947"/>
      <c r="S81" s="947"/>
    </row>
    <row r="82" spans="16:28" x14ac:dyDescent="0.25">
      <c r="P82" s="947"/>
      <c r="Q82" s="947"/>
      <c r="R82" s="947"/>
      <c r="S82" s="947"/>
    </row>
    <row r="83" spans="16:28" x14ac:dyDescent="0.25">
      <c r="P83" s="947"/>
      <c r="Q83" s="947"/>
      <c r="R83" s="947"/>
      <c r="S83" s="947"/>
    </row>
    <row r="84" spans="16:28" x14ac:dyDescent="0.25">
      <c r="P84" s="947"/>
      <c r="Q84" s="947"/>
      <c r="R84" s="947"/>
      <c r="S84" s="947"/>
    </row>
    <row r="85" spans="16:28" x14ac:dyDescent="0.25">
      <c r="P85" s="947"/>
      <c r="Q85" s="947"/>
      <c r="R85" s="947"/>
      <c r="S85" s="947"/>
    </row>
    <row r="86" spans="16:28" x14ac:dyDescent="0.25">
      <c r="P86" s="947"/>
      <c r="Q86" s="947"/>
      <c r="R86" s="947"/>
      <c r="S86" s="947"/>
    </row>
    <row r="87" spans="16:28" x14ac:dyDescent="0.25">
      <c r="P87" s="947"/>
      <c r="Q87" s="947"/>
      <c r="R87" s="947"/>
      <c r="S87" s="947"/>
    </row>
    <row r="88" spans="16:28" x14ac:dyDescent="0.25">
      <c r="P88" s="947"/>
      <c r="Q88" s="947"/>
      <c r="R88" s="947"/>
      <c r="S88" s="947"/>
    </row>
    <row r="89" spans="16:28" x14ac:dyDescent="0.25">
      <c r="P89" s="947"/>
      <c r="Q89" s="947"/>
      <c r="R89" s="947"/>
      <c r="S89" s="947"/>
      <c r="T89" s="947"/>
      <c r="U89" s="947"/>
      <c r="V89" s="947"/>
      <c r="W89" s="947"/>
      <c r="X89" s="947"/>
      <c r="Y89" s="947"/>
      <c r="Z89" s="947"/>
      <c r="AA89" s="947"/>
      <c r="AB89" s="947"/>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165AA-1070-4931-85EF-00964F6BA495}">
  <sheetPr codeName="Sheet2"/>
  <dimension ref="A1:N39"/>
  <sheetViews>
    <sheetView showGridLines="0" view="pageBreakPreview" zoomScale="85" zoomScaleNormal="85" zoomScaleSheetLayoutView="85" workbookViewId="0">
      <selection activeCell="R32" sqref="R32"/>
    </sheetView>
  </sheetViews>
  <sheetFormatPr defaultColWidth="9" defaultRowHeight="14.25" x14ac:dyDescent="0.25"/>
  <cols>
    <col min="1" max="1" width="3.625" style="239" customWidth="1"/>
    <col min="2" max="2" width="3.125" style="527" customWidth="1"/>
    <col min="3" max="4" width="3.125" style="524" customWidth="1"/>
    <col min="5" max="9" width="9" style="524"/>
    <col min="10" max="11" width="4.75" style="524" customWidth="1"/>
    <col min="12" max="12" width="3" style="526" bestFit="1" customWidth="1"/>
    <col min="13" max="13" width="4.5" style="524" bestFit="1" customWidth="1"/>
    <col min="14" max="14" width="3.625" style="524" customWidth="1"/>
    <col min="15" max="16384" width="9" style="91"/>
  </cols>
  <sheetData>
    <row r="1" spans="1:14" ht="14.25" customHeight="1" x14ac:dyDescent="0.25">
      <c r="A1" s="988" t="s">
        <v>217</v>
      </c>
      <c r="B1" s="988"/>
      <c r="C1" s="988"/>
      <c r="D1" s="988"/>
      <c r="E1" s="988"/>
      <c r="F1" s="988"/>
      <c r="G1" s="988"/>
      <c r="H1" s="988"/>
      <c r="I1" s="988"/>
      <c r="J1" s="988"/>
      <c r="K1" s="988"/>
      <c r="L1" s="988"/>
      <c r="M1" s="988"/>
      <c r="N1" s="988"/>
    </row>
    <row r="2" spans="1:14" ht="14.25" customHeight="1" x14ac:dyDescent="0.25">
      <c r="A2" s="988"/>
      <c r="B2" s="988"/>
      <c r="C2" s="988"/>
      <c r="D2" s="988"/>
      <c r="E2" s="988"/>
      <c r="F2" s="988"/>
      <c r="G2" s="988"/>
      <c r="H2" s="988"/>
      <c r="I2" s="988"/>
      <c r="J2" s="988"/>
      <c r="K2" s="988"/>
      <c r="L2" s="988"/>
      <c r="M2" s="988"/>
      <c r="N2" s="988"/>
    </row>
    <row r="3" spans="1:14" ht="30" customHeight="1" x14ac:dyDescent="0.25">
      <c r="A3" s="238"/>
      <c r="B3" s="517"/>
      <c r="C3" s="529"/>
      <c r="D3" s="530"/>
      <c r="E3" s="530"/>
      <c r="F3" s="530"/>
      <c r="G3" s="530"/>
      <c r="H3" s="530"/>
      <c r="I3" s="530"/>
      <c r="J3" s="530"/>
      <c r="K3" s="530"/>
      <c r="L3" s="530"/>
      <c r="M3" s="530"/>
      <c r="N3" s="530"/>
    </row>
    <row r="4" spans="1:14" s="528" customFormat="1" ht="15" customHeight="1" x14ac:dyDescent="0.25">
      <c r="A4" s="239"/>
      <c r="B4" s="527" t="s">
        <v>131</v>
      </c>
      <c r="C4" s="524"/>
      <c r="D4" s="524"/>
      <c r="E4" s="524"/>
      <c r="F4" s="524"/>
      <c r="G4" s="524"/>
      <c r="H4" s="524"/>
      <c r="I4" s="524"/>
      <c r="J4" s="524"/>
      <c r="K4" s="525" t="s">
        <v>218</v>
      </c>
      <c r="L4" s="526" t="s">
        <v>219</v>
      </c>
      <c r="M4" s="524">
        <v>2</v>
      </c>
      <c r="N4" s="524"/>
    </row>
    <row r="5" spans="1:14" s="528" customFormat="1" ht="15" customHeight="1" x14ac:dyDescent="0.25">
      <c r="A5" s="239"/>
      <c r="B5" s="527" t="s">
        <v>220</v>
      </c>
      <c r="C5" s="524"/>
      <c r="D5" s="524"/>
      <c r="E5" s="524"/>
      <c r="F5" s="524"/>
      <c r="G5" s="524"/>
      <c r="H5" s="524"/>
      <c r="I5" s="524"/>
      <c r="J5" s="524"/>
      <c r="K5" s="525" t="s">
        <v>218</v>
      </c>
      <c r="L5" s="526" t="s">
        <v>219</v>
      </c>
      <c r="M5" s="524">
        <v>3</v>
      </c>
      <c r="N5" s="524"/>
    </row>
    <row r="6" spans="1:14" s="528" customFormat="1" ht="15" customHeight="1" x14ac:dyDescent="0.25">
      <c r="A6" s="239"/>
      <c r="B6" s="527" t="s">
        <v>129</v>
      </c>
      <c r="C6" s="524"/>
      <c r="D6" s="524"/>
      <c r="E6" s="524"/>
      <c r="F6" s="524"/>
      <c r="G6" s="524"/>
      <c r="H6" s="524"/>
      <c r="I6" s="524"/>
      <c r="J6" s="524"/>
      <c r="K6" s="525" t="s">
        <v>218</v>
      </c>
      <c r="L6" s="526" t="s">
        <v>219</v>
      </c>
      <c r="M6" s="524">
        <v>4</v>
      </c>
      <c r="N6" s="524"/>
    </row>
    <row r="7" spans="1:14" s="528" customFormat="1" ht="15" customHeight="1" x14ac:dyDescent="0.25">
      <c r="A7" s="239"/>
      <c r="B7" s="527" t="s">
        <v>182</v>
      </c>
      <c r="C7" s="524"/>
      <c r="D7" s="524"/>
      <c r="E7" s="524"/>
      <c r="F7" s="524"/>
      <c r="G7" s="524"/>
      <c r="H7" s="524"/>
      <c r="I7" s="524"/>
      <c r="J7" s="524"/>
      <c r="K7" s="525" t="s">
        <v>218</v>
      </c>
      <c r="L7" s="526" t="s">
        <v>219</v>
      </c>
      <c r="M7" s="524">
        <v>5</v>
      </c>
      <c r="N7" s="524"/>
    </row>
    <row r="8" spans="1:14" s="528" customFormat="1" x14ac:dyDescent="0.25">
      <c r="A8" s="239"/>
      <c r="B8" s="527"/>
      <c r="C8" s="524" t="s">
        <v>221</v>
      </c>
      <c r="D8" s="524"/>
      <c r="E8" s="524"/>
      <c r="F8" s="524"/>
      <c r="G8" s="524"/>
      <c r="H8" s="524"/>
      <c r="I8" s="524"/>
      <c r="J8" s="524"/>
      <c r="K8" s="525"/>
      <c r="L8" s="526"/>
      <c r="M8" s="524"/>
      <c r="N8" s="524"/>
    </row>
    <row r="9" spans="1:14" s="528" customFormat="1" x14ac:dyDescent="0.25">
      <c r="A9" s="239"/>
      <c r="B9" s="527"/>
      <c r="C9" s="524" t="s">
        <v>223</v>
      </c>
      <c r="D9" s="524"/>
      <c r="E9" s="524"/>
      <c r="F9" s="524"/>
      <c r="G9" s="524"/>
      <c r="H9" s="524"/>
      <c r="I9" s="524"/>
      <c r="J9" s="524"/>
      <c r="K9" s="525"/>
      <c r="L9" s="526"/>
      <c r="M9" s="524"/>
      <c r="N9" s="524"/>
    </row>
    <row r="10" spans="1:14" s="528" customFormat="1" x14ac:dyDescent="0.25">
      <c r="A10" s="239"/>
      <c r="B10" s="527"/>
      <c r="C10" s="524" t="s">
        <v>225</v>
      </c>
      <c r="D10" s="524"/>
      <c r="E10" s="524"/>
      <c r="F10" s="524"/>
      <c r="G10" s="524"/>
      <c r="H10" s="524"/>
      <c r="I10" s="524"/>
      <c r="J10" s="524"/>
      <c r="K10" s="525"/>
      <c r="L10" s="526"/>
      <c r="M10" s="524"/>
      <c r="N10" s="524"/>
    </row>
    <row r="11" spans="1:14" s="528" customFormat="1" x14ac:dyDescent="0.25">
      <c r="A11" s="239"/>
      <c r="B11" s="527"/>
      <c r="C11" s="524" t="s">
        <v>227</v>
      </c>
      <c r="D11" s="524"/>
      <c r="E11" s="524"/>
      <c r="F11" s="524"/>
      <c r="G11" s="524"/>
      <c r="H11" s="524"/>
      <c r="I11" s="524"/>
      <c r="J11" s="524"/>
      <c r="K11" s="525"/>
      <c r="L11" s="526"/>
      <c r="M11" s="524"/>
      <c r="N11" s="524"/>
    </row>
    <row r="12" spans="1:14" s="528" customFormat="1" ht="15" customHeight="1" x14ac:dyDescent="0.25">
      <c r="A12" s="239"/>
      <c r="B12" s="527" t="s">
        <v>228</v>
      </c>
      <c r="C12" s="524"/>
      <c r="D12" s="524"/>
      <c r="E12" s="524"/>
      <c r="F12" s="524"/>
      <c r="G12" s="524"/>
      <c r="H12" s="524"/>
      <c r="I12" s="524"/>
      <c r="J12" s="524"/>
      <c r="K12" s="525" t="s">
        <v>218</v>
      </c>
      <c r="L12" s="526" t="s">
        <v>219</v>
      </c>
      <c r="M12" s="524">
        <v>9</v>
      </c>
      <c r="N12" s="524"/>
    </row>
    <row r="13" spans="1:14" s="528" customFormat="1" x14ac:dyDescent="0.25">
      <c r="A13" s="239"/>
      <c r="B13" s="527"/>
      <c r="C13" s="524" t="s">
        <v>229</v>
      </c>
      <c r="D13" s="524"/>
      <c r="E13" s="524"/>
      <c r="F13" s="524"/>
      <c r="G13" s="524"/>
      <c r="H13" s="524"/>
      <c r="I13" s="524"/>
      <c r="J13" s="524"/>
      <c r="K13" s="525"/>
      <c r="L13" s="526"/>
      <c r="M13" s="524"/>
      <c r="N13" s="524"/>
    </row>
    <row r="14" spans="1:14" s="528" customFormat="1" x14ac:dyDescent="0.25">
      <c r="A14" s="239"/>
      <c r="B14" s="527"/>
      <c r="C14" s="524" t="s">
        <v>214</v>
      </c>
      <c r="D14" s="524"/>
      <c r="E14" s="524"/>
      <c r="F14" s="524"/>
      <c r="G14" s="524"/>
      <c r="H14" s="524"/>
      <c r="I14" s="524"/>
      <c r="J14" s="524"/>
      <c r="K14" s="525"/>
      <c r="L14" s="526"/>
      <c r="M14" s="524"/>
      <c r="N14" s="524"/>
    </row>
    <row r="15" spans="1:14" s="528" customFormat="1" ht="15" customHeight="1" x14ac:dyDescent="0.25">
      <c r="A15" s="239"/>
      <c r="B15" s="527" t="s">
        <v>171</v>
      </c>
      <c r="C15" s="524"/>
      <c r="D15" s="524"/>
      <c r="E15" s="524"/>
      <c r="F15" s="524"/>
      <c r="G15" s="524"/>
      <c r="H15" s="524"/>
      <c r="I15" s="524"/>
      <c r="J15" s="524"/>
      <c r="K15" s="525" t="s">
        <v>218</v>
      </c>
      <c r="L15" s="526" t="s">
        <v>219</v>
      </c>
      <c r="M15" s="524">
        <v>12</v>
      </c>
      <c r="N15" s="524"/>
    </row>
    <row r="16" spans="1:14" s="528" customFormat="1" x14ac:dyDescent="0.25">
      <c r="A16" s="239"/>
      <c r="B16" s="527"/>
      <c r="C16" s="524" t="s">
        <v>183</v>
      </c>
      <c r="D16" s="524"/>
      <c r="E16" s="524"/>
      <c r="F16" s="524"/>
      <c r="G16" s="524"/>
      <c r="H16" s="524"/>
      <c r="I16" s="524"/>
      <c r="J16" s="524"/>
      <c r="K16" s="525"/>
      <c r="L16" s="526"/>
      <c r="M16" s="524"/>
      <c r="N16" s="524"/>
    </row>
    <row r="17" spans="1:14" s="528" customFormat="1" x14ac:dyDescent="0.25">
      <c r="A17" s="239"/>
      <c r="B17" s="527"/>
      <c r="C17" s="524" t="s">
        <v>742</v>
      </c>
      <c r="D17" s="524"/>
      <c r="E17" s="524"/>
      <c r="F17" s="524"/>
      <c r="G17" s="524"/>
      <c r="H17" s="524"/>
      <c r="I17" s="524"/>
      <c r="J17" s="524"/>
      <c r="K17" s="525"/>
      <c r="L17" s="526"/>
      <c r="M17" s="524"/>
      <c r="N17" s="524"/>
    </row>
    <row r="18" spans="1:14" s="528" customFormat="1" x14ac:dyDescent="0.25">
      <c r="A18" s="239"/>
      <c r="B18" s="527"/>
      <c r="C18" s="524" t="s">
        <v>773</v>
      </c>
      <c r="D18" s="524"/>
      <c r="E18" s="524"/>
      <c r="F18" s="524"/>
      <c r="G18" s="524"/>
      <c r="H18" s="524"/>
      <c r="I18" s="524"/>
      <c r="J18" s="524"/>
      <c r="K18" s="525"/>
      <c r="L18" s="526"/>
      <c r="M18" s="524"/>
      <c r="N18" s="524"/>
    </row>
    <row r="19" spans="1:14" s="528" customFormat="1" x14ac:dyDescent="0.25">
      <c r="A19" s="239"/>
      <c r="B19" s="527"/>
      <c r="C19" s="524" t="s">
        <v>774</v>
      </c>
      <c r="D19" s="524"/>
      <c r="E19" s="524"/>
      <c r="F19" s="524"/>
      <c r="G19" s="524"/>
      <c r="H19" s="524"/>
      <c r="I19" s="524"/>
      <c r="J19" s="524"/>
      <c r="K19" s="525"/>
      <c r="L19" s="526"/>
      <c r="M19" s="524"/>
      <c r="N19" s="524"/>
    </row>
    <row r="20" spans="1:14" s="528" customFormat="1" x14ac:dyDescent="0.25">
      <c r="A20" s="239"/>
      <c r="B20" s="527"/>
      <c r="C20" s="524" t="s">
        <v>744</v>
      </c>
      <c r="D20" s="524"/>
      <c r="E20" s="524"/>
      <c r="F20" s="524"/>
      <c r="G20" s="524"/>
      <c r="H20" s="524"/>
      <c r="I20" s="524"/>
      <c r="J20" s="524"/>
      <c r="K20" s="525"/>
      <c r="L20" s="526"/>
      <c r="M20" s="524"/>
      <c r="N20" s="524"/>
    </row>
    <row r="21" spans="1:14" s="528" customFormat="1" ht="15" customHeight="1" x14ac:dyDescent="0.25">
      <c r="A21" s="239"/>
      <c r="B21" s="527" t="s">
        <v>185</v>
      </c>
      <c r="C21" s="524"/>
      <c r="D21" s="524"/>
      <c r="E21" s="524"/>
      <c r="F21" s="524"/>
      <c r="G21" s="524"/>
      <c r="H21" s="524"/>
      <c r="I21" s="524"/>
      <c r="J21" s="524"/>
      <c r="K21" s="525" t="s">
        <v>218</v>
      </c>
      <c r="L21" s="526" t="s">
        <v>219</v>
      </c>
      <c r="M21" s="524">
        <v>30</v>
      </c>
      <c r="N21" s="524"/>
    </row>
    <row r="22" spans="1:14" s="528" customFormat="1" x14ac:dyDescent="0.25">
      <c r="A22" s="239"/>
      <c r="B22" s="527"/>
      <c r="C22" s="524" t="s">
        <v>174</v>
      </c>
      <c r="D22" s="524"/>
      <c r="E22" s="524"/>
      <c r="F22" s="524"/>
      <c r="G22" s="524"/>
      <c r="H22" s="524"/>
      <c r="I22" s="524"/>
      <c r="J22" s="524"/>
      <c r="K22" s="525"/>
      <c r="L22" s="526"/>
      <c r="M22" s="524"/>
      <c r="N22" s="524"/>
    </row>
    <row r="23" spans="1:14" s="528" customFormat="1" x14ac:dyDescent="0.25">
      <c r="A23" s="239"/>
      <c r="B23" s="527"/>
      <c r="C23" s="524" t="s">
        <v>233</v>
      </c>
      <c r="D23" s="524"/>
      <c r="E23" s="524"/>
      <c r="F23" s="524"/>
      <c r="G23" s="524"/>
      <c r="H23" s="524"/>
      <c r="I23" s="524"/>
      <c r="J23" s="524"/>
      <c r="K23" s="525"/>
      <c r="L23" s="526"/>
      <c r="M23" s="524"/>
      <c r="N23" s="524"/>
    </row>
    <row r="24" spans="1:14" s="528" customFormat="1" x14ac:dyDescent="0.25">
      <c r="A24" s="239"/>
      <c r="B24" s="527"/>
      <c r="C24" s="524" t="s">
        <v>234</v>
      </c>
      <c r="D24" s="524"/>
      <c r="E24" s="524"/>
      <c r="F24" s="524"/>
      <c r="G24" s="524"/>
      <c r="H24" s="524"/>
      <c r="I24" s="524"/>
      <c r="J24" s="524"/>
      <c r="K24" s="525"/>
      <c r="L24" s="526"/>
      <c r="M24" s="524"/>
      <c r="N24" s="524"/>
    </row>
    <row r="25" spans="1:14" s="528" customFormat="1" ht="15" customHeight="1" collapsed="1" x14ac:dyDescent="0.25">
      <c r="A25" s="239"/>
      <c r="B25" s="527" t="s">
        <v>775</v>
      </c>
      <c r="C25" s="524"/>
      <c r="D25" s="524"/>
      <c r="E25" s="524"/>
      <c r="F25" s="524"/>
      <c r="G25" s="524"/>
      <c r="H25" s="524"/>
      <c r="I25" s="524"/>
      <c r="J25" s="524"/>
      <c r="K25" s="525" t="s">
        <v>218</v>
      </c>
      <c r="L25" s="526" t="s">
        <v>219</v>
      </c>
      <c r="M25" s="524">
        <v>34</v>
      </c>
      <c r="N25" s="524"/>
    </row>
    <row r="26" spans="1:14" s="528" customFormat="1" x14ac:dyDescent="0.25">
      <c r="A26" s="239"/>
      <c r="B26" s="527"/>
      <c r="C26" s="524" t="s">
        <v>776</v>
      </c>
      <c r="D26" s="524"/>
      <c r="E26" s="524"/>
      <c r="F26" s="524"/>
      <c r="G26" s="524"/>
      <c r="H26" s="524"/>
      <c r="I26" s="524"/>
      <c r="J26" s="524"/>
      <c r="K26" s="525"/>
      <c r="L26" s="526"/>
      <c r="M26" s="524"/>
      <c r="N26" s="524"/>
    </row>
    <row r="27" spans="1:14" s="528" customFormat="1" x14ac:dyDescent="0.25">
      <c r="A27" s="239"/>
      <c r="B27" s="527"/>
      <c r="C27" s="524" t="s">
        <v>807</v>
      </c>
      <c r="D27" s="524"/>
      <c r="E27" s="524"/>
      <c r="F27" s="524"/>
      <c r="G27" s="524"/>
      <c r="H27" s="524"/>
      <c r="I27" s="524"/>
      <c r="J27" s="524"/>
      <c r="K27" s="525"/>
      <c r="L27" s="526"/>
      <c r="M27" s="524"/>
      <c r="N27" s="524"/>
    </row>
    <row r="28" spans="1:14" s="528" customFormat="1" ht="15" customHeight="1" x14ac:dyDescent="0.25">
      <c r="A28" s="239"/>
      <c r="B28" s="527" t="s">
        <v>777</v>
      </c>
      <c r="C28" s="524"/>
      <c r="D28" s="524"/>
      <c r="E28" s="524"/>
      <c r="F28" s="524"/>
      <c r="G28" s="524"/>
      <c r="H28" s="524"/>
      <c r="I28" s="524"/>
      <c r="J28" s="524"/>
      <c r="K28" s="525" t="s">
        <v>218</v>
      </c>
      <c r="L28" s="526" t="s">
        <v>219</v>
      </c>
      <c r="M28" s="524">
        <v>38</v>
      </c>
      <c r="N28" s="524"/>
    </row>
    <row r="29" spans="1:14" s="528" customFormat="1" x14ac:dyDescent="0.25">
      <c r="A29" s="239"/>
      <c r="B29" s="527"/>
      <c r="C29" s="524" t="s">
        <v>186</v>
      </c>
      <c r="D29" s="524"/>
      <c r="E29" s="524"/>
      <c r="F29" s="524"/>
      <c r="G29" s="524"/>
      <c r="H29" s="524"/>
      <c r="I29" s="524"/>
      <c r="J29" s="524"/>
      <c r="K29" s="525"/>
      <c r="L29" s="526"/>
      <c r="M29" s="524"/>
      <c r="N29" s="524"/>
    </row>
    <row r="30" spans="1:14" s="528" customFormat="1" x14ac:dyDescent="0.25">
      <c r="A30" s="239"/>
      <c r="B30" s="527"/>
      <c r="C30" s="524" t="s">
        <v>188</v>
      </c>
      <c r="D30" s="524"/>
      <c r="E30" s="524"/>
      <c r="F30" s="524"/>
      <c r="G30" s="524"/>
      <c r="H30" s="524"/>
      <c r="I30" s="524"/>
      <c r="J30" s="524"/>
      <c r="K30" s="525"/>
      <c r="L30" s="526"/>
      <c r="M30" s="524"/>
      <c r="N30" s="524"/>
    </row>
    <row r="31" spans="1:14" s="528" customFormat="1" x14ac:dyDescent="0.25">
      <c r="A31" s="239"/>
      <c r="B31" s="527"/>
      <c r="C31" s="524" t="s">
        <v>175</v>
      </c>
      <c r="D31" s="524"/>
      <c r="E31" s="524"/>
      <c r="F31" s="524"/>
      <c r="G31" s="524"/>
      <c r="H31" s="524"/>
      <c r="I31" s="524"/>
      <c r="J31" s="524"/>
      <c r="K31" s="525"/>
      <c r="L31" s="526"/>
      <c r="M31" s="524"/>
      <c r="N31" s="524"/>
    </row>
    <row r="32" spans="1:14" s="528" customFormat="1" ht="15" customHeight="1" x14ac:dyDescent="0.25">
      <c r="A32" s="239"/>
      <c r="B32" s="527" t="s">
        <v>754</v>
      </c>
      <c r="C32" s="524"/>
      <c r="D32" s="524"/>
      <c r="E32" s="524"/>
      <c r="F32" s="524"/>
      <c r="G32" s="524"/>
      <c r="H32" s="524"/>
      <c r="I32" s="524"/>
      <c r="J32" s="524"/>
      <c r="K32" s="525" t="s">
        <v>218</v>
      </c>
      <c r="L32" s="526" t="s">
        <v>219</v>
      </c>
      <c r="M32" s="524">
        <v>42</v>
      </c>
      <c r="N32" s="524"/>
    </row>
    <row r="33" spans="1:14" s="528" customFormat="1" x14ac:dyDescent="0.25">
      <c r="A33" s="239"/>
      <c r="B33" s="527"/>
      <c r="C33" s="524" t="s">
        <v>177</v>
      </c>
      <c r="D33" s="524"/>
      <c r="E33" s="524"/>
      <c r="F33" s="524"/>
      <c r="G33" s="524"/>
      <c r="H33" s="524"/>
      <c r="I33" s="524"/>
      <c r="J33" s="524"/>
      <c r="K33" s="525"/>
      <c r="L33" s="526"/>
      <c r="M33" s="524"/>
      <c r="N33" s="524"/>
    </row>
    <row r="34" spans="1:14" s="528" customFormat="1" x14ac:dyDescent="0.25">
      <c r="A34" s="239"/>
      <c r="B34" s="527"/>
      <c r="C34" s="524" t="s">
        <v>239</v>
      </c>
      <c r="D34" s="524"/>
      <c r="E34" s="524"/>
      <c r="F34" s="524"/>
      <c r="G34" s="524"/>
      <c r="H34" s="524"/>
      <c r="I34" s="524"/>
      <c r="J34" s="524"/>
      <c r="K34" s="525"/>
      <c r="L34" s="526"/>
      <c r="M34" s="524"/>
      <c r="N34" s="524"/>
    </row>
    <row r="35" spans="1:14" s="528" customFormat="1" x14ac:dyDescent="0.25">
      <c r="A35" s="239"/>
      <c r="B35" s="527"/>
      <c r="C35" s="524" t="s">
        <v>811</v>
      </c>
      <c r="D35" s="524"/>
      <c r="E35" s="524"/>
      <c r="F35" s="524"/>
      <c r="G35" s="524"/>
      <c r="H35" s="524"/>
      <c r="I35" s="524"/>
      <c r="J35" s="524"/>
      <c r="K35" s="525"/>
      <c r="L35" s="526"/>
      <c r="M35" s="524"/>
      <c r="N35" s="524"/>
    </row>
    <row r="36" spans="1:14" s="528" customFormat="1" ht="24" customHeight="1" x14ac:dyDescent="0.25">
      <c r="A36" s="239"/>
      <c r="B36" s="527" t="s">
        <v>240</v>
      </c>
      <c r="C36" s="524"/>
      <c r="D36" s="524"/>
      <c r="E36" s="524"/>
      <c r="F36" s="524"/>
      <c r="G36" s="524"/>
      <c r="H36" s="524"/>
      <c r="I36" s="524"/>
      <c r="J36" s="524"/>
      <c r="K36" s="525" t="s">
        <v>218</v>
      </c>
      <c r="L36" s="526" t="s">
        <v>219</v>
      </c>
      <c r="M36" s="524">
        <v>48</v>
      </c>
      <c r="N36" s="524"/>
    </row>
    <row r="37" spans="1:14" s="528" customFormat="1" x14ac:dyDescent="0.25">
      <c r="A37" s="239"/>
      <c r="B37" s="527"/>
      <c r="C37" s="524" t="s">
        <v>241</v>
      </c>
      <c r="D37" s="524"/>
      <c r="E37" s="524"/>
      <c r="F37" s="524"/>
      <c r="G37" s="524"/>
      <c r="H37" s="524"/>
      <c r="I37" s="524"/>
      <c r="J37" s="524"/>
      <c r="K37" s="525"/>
      <c r="L37" s="526"/>
      <c r="M37" s="524"/>
      <c r="N37" s="524"/>
    </row>
    <row r="38" spans="1:14" s="528" customFormat="1" x14ac:dyDescent="0.25">
      <c r="A38" s="239"/>
      <c r="B38" s="527"/>
      <c r="C38" s="524" t="s">
        <v>242</v>
      </c>
      <c r="D38" s="524"/>
      <c r="E38" s="524"/>
      <c r="F38" s="524"/>
      <c r="G38" s="524"/>
      <c r="H38" s="524"/>
      <c r="I38" s="524"/>
      <c r="J38" s="524"/>
      <c r="K38" s="525"/>
      <c r="L38" s="526"/>
      <c r="M38" s="524"/>
      <c r="N38" s="524"/>
    </row>
    <row r="39" spans="1:14" s="528" customFormat="1" ht="24" customHeight="1" x14ac:dyDescent="0.25">
      <c r="A39" s="239"/>
      <c r="B39" s="527" t="s">
        <v>243</v>
      </c>
      <c r="C39" s="524"/>
      <c r="D39" s="524"/>
      <c r="E39" s="524"/>
      <c r="F39" s="524"/>
      <c r="G39" s="524"/>
      <c r="H39" s="524"/>
      <c r="I39" s="524"/>
      <c r="J39" s="524"/>
      <c r="K39" s="525" t="s">
        <v>218</v>
      </c>
      <c r="L39" s="526" t="s">
        <v>219</v>
      </c>
      <c r="M39" s="524">
        <v>50</v>
      </c>
      <c r="N39" s="524"/>
    </row>
  </sheetData>
  <mergeCells count="1">
    <mergeCell ref="A1:N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314B1-752F-4640-9CF4-E75ED33BC4ED}">
  <sheetPr>
    <tabColor theme="7"/>
  </sheetPr>
  <dimension ref="A1:AG51"/>
  <sheetViews>
    <sheetView showGridLines="0" zoomScale="55" zoomScaleNormal="55" zoomScaleSheetLayoutView="85" workbookViewId="0">
      <selection activeCell="AG23" sqref="AG23"/>
    </sheetView>
  </sheetViews>
  <sheetFormatPr defaultColWidth="9" defaultRowHeight="14.25" x14ac:dyDescent="0.25"/>
  <cols>
    <col min="1" max="9" width="4.625" style="242" customWidth="1"/>
    <col min="10" max="17" width="4.625" style="7" customWidth="1"/>
    <col min="18" max="18" width="9" style="1"/>
    <col min="19" max="19" width="13.375" style="1" bestFit="1" customWidth="1"/>
    <col min="20" max="20" width="10.125" style="1" bestFit="1" customWidth="1"/>
    <col min="21" max="21" width="10.375" style="1" bestFit="1" customWidth="1"/>
    <col min="22" max="23" width="10.125" style="1" bestFit="1" customWidth="1"/>
    <col min="24" max="24" width="10.375" style="1" bestFit="1" customWidth="1"/>
    <col min="25" max="16384" width="9" style="1"/>
  </cols>
  <sheetData>
    <row r="1" spans="1:33" ht="14.25" customHeight="1" x14ac:dyDescent="0.25">
      <c r="A1" s="990"/>
      <c r="B1" s="864"/>
      <c r="C1" s="865"/>
      <c r="D1" s="865"/>
      <c r="E1" s="865"/>
      <c r="F1" s="865"/>
      <c r="G1" s="865"/>
      <c r="H1" s="865"/>
      <c r="I1" s="865"/>
      <c r="J1" s="958"/>
      <c r="K1" s="958"/>
      <c r="L1" s="958"/>
      <c r="M1" s="958"/>
      <c r="N1" s="959"/>
    </row>
    <row r="2" spans="1:33" ht="14.25" customHeight="1" x14ac:dyDescent="0.25">
      <c r="A2" s="990"/>
      <c r="B2" s="867"/>
      <c r="C2" s="954"/>
      <c r="D2" s="954"/>
      <c r="E2" s="954"/>
      <c r="F2" s="954"/>
      <c r="G2" s="954"/>
      <c r="H2" s="954"/>
      <c r="I2" s="954"/>
      <c r="N2" s="960"/>
      <c r="S2" s="1" t="s">
        <v>306</v>
      </c>
    </row>
    <row r="3" spans="1:33" ht="14.25" customHeight="1" x14ac:dyDescent="0.25">
      <c r="A3" s="990"/>
      <c r="B3" s="867"/>
      <c r="C3" s="954"/>
      <c r="D3" s="954"/>
      <c r="E3" s="954"/>
      <c r="F3" s="954"/>
      <c r="G3" s="954"/>
      <c r="H3" s="954"/>
      <c r="I3" s="954"/>
      <c r="N3" s="960"/>
      <c r="S3" s="1" t="s">
        <v>689</v>
      </c>
    </row>
    <row r="4" spans="1:33" ht="14.25" customHeight="1" x14ac:dyDescent="0.25">
      <c r="A4" s="990"/>
      <c r="B4" s="867"/>
      <c r="C4" s="954"/>
      <c r="D4" s="954"/>
      <c r="E4" s="954"/>
      <c r="F4" s="954"/>
      <c r="G4" s="954"/>
      <c r="H4" s="954"/>
      <c r="I4" s="954"/>
      <c r="N4" s="960"/>
    </row>
    <row r="5" spans="1:33" ht="14.25" customHeight="1" x14ac:dyDescent="0.25">
      <c r="A5" s="990"/>
      <c r="B5" s="867"/>
      <c r="C5" s="954"/>
      <c r="D5" s="954"/>
      <c r="E5" s="954"/>
      <c r="F5" s="954"/>
      <c r="G5" s="954"/>
      <c r="H5" s="954"/>
      <c r="I5" s="954"/>
      <c r="N5" s="960"/>
      <c r="S5" s="1" t="s">
        <v>504</v>
      </c>
    </row>
    <row r="6" spans="1:33" ht="14.25" customHeight="1" x14ac:dyDescent="0.25">
      <c r="A6" s="990"/>
      <c r="B6" s="867"/>
      <c r="C6" s="954"/>
      <c r="D6" s="954"/>
      <c r="E6" s="954"/>
      <c r="F6" s="954"/>
      <c r="G6" s="954"/>
      <c r="H6" s="954"/>
      <c r="I6" s="954"/>
      <c r="N6" s="960"/>
      <c r="S6" s="49" t="s">
        <v>311</v>
      </c>
      <c r="T6" s="556">
        <v>42005</v>
      </c>
      <c r="U6" s="556">
        <v>42370</v>
      </c>
      <c r="V6" s="556" t="s">
        <v>808</v>
      </c>
      <c r="W6" s="666">
        <v>43101</v>
      </c>
      <c r="X6" s="663" t="s">
        <v>682</v>
      </c>
      <c r="Y6"/>
      <c r="Z6"/>
      <c r="AA6"/>
      <c r="AB6"/>
      <c r="AC6"/>
      <c r="AD6"/>
      <c r="AE6"/>
      <c r="AF6"/>
      <c r="AG6"/>
    </row>
    <row r="7" spans="1:33" ht="14.25" customHeight="1" x14ac:dyDescent="0.25">
      <c r="A7" s="990"/>
      <c r="B7" s="867"/>
      <c r="C7" s="954"/>
      <c r="D7" s="954"/>
      <c r="E7" s="954"/>
      <c r="F7" s="954"/>
      <c r="G7" s="954"/>
      <c r="H7" s="954"/>
      <c r="I7" s="954"/>
      <c r="N7" s="960"/>
      <c r="S7" s="955" t="s">
        <v>73</v>
      </c>
      <c r="T7" s="209">
        <v>9193017</v>
      </c>
      <c r="U7" s="209">
        <v>7438426</v>
      </c>
      <c r="V7" s="209"/>
      <c r="W7" s="667"/>
      <c r="X7" s="520"/>
      <c r="Y7"/>
      <c r="Z7"/>
      <c r="AA7"/>
      <c r="AB7"/>
      <c r="AC7"/>
      <c r="AD7"/>
      <c r="AE7"/>
      <c r="AF7"/>
      <c r="AG7"/>
    </row>
    <row r="8" spans="1:33" ht="14.25" customHeight="1" x14ac:dyDescent="0.25">
      <c r="A8" s="990"/>
      <c r="B8" s="867"/>
      <c r="C8" s="954"/>
      <c r="D8" s="954"/>
      <c r="E8" s="954"/>
      <c r="F8" s="954"/>
      <c r="G8" s="954"/>
      <c r="H8" s="954"/>
      <c r="I8" s="954"/>
      <c r="N8" s="960"/>
      <c r="S8" s="84" t="s">
        <v>74</v>
      </c>
      <c r="T8" s="210">
        <v>15131972</v>
      </c>
      <c r="U8" s="210">
        <v>8556428</v>
      </c>
      <c r="V8" s="210"/>
      <c r="W8" s="668"/>
      <c r="X8" s="521"/>
      <c r="Y8"/>
      <c r="Z8"/>
      <c r="AA8"/>
      <c r="AB8"/>
      <c r="AC8"/>
      <c r="AD8"/>
      <c r="AE8"/>
      <c r="AF8"/>
      <c r="AG8"/>
    </row>
    <row r="9" spans="1:33" ht="14.25" customHeight="1" x14ac:dyDescent="0.25">
      <c r="A9" s="990"/>
      <c r="B9" s="867"/>
      <c r="C9" s="954"/>
      <c r="D9" s="954"/>
      <c r="E9" s="954"/>
      <c r="F9" s="954"/>
      <c r="G9" s="954"/>
      <c r="H9" s="954"/>
      <c r="I9" s="954"/>
      <c r="N9" s="960"/>
      <c r="S9" s="84" t="s">
        <v>75</v>
      </c>
      <c r="T9" s="210">
        <v>3876722</v>
      </c>
      <c r="U9" s="210">
        <v>4275287</v>
      </c>
      <c r="V9" s="210"/>
      <c r="W9" s="668"/>
      <c r="X9" s="521"/>
      <c r="Y9"/>
    </row>
    <row r="10" spans="1:33" ht="14.25" customHeight="1" x14ac:dyDescent="0.25">
      <c r="A10" s="990"/>
      <c r="B10" s="867"/>
      <c r="C10" s="954"/>
      <c r="D10" s="954"/>
      <c r="E10" s="954"/>
      <c r="F10" s="954"/>
      <c r="G10" s="954"/>
      <c r="H10" s="954"/>
      <c r="I10" s="954"/>
      <c r="N10" s="960"/>
      <c r="S10" s="84" t="s">
        <v>76</v>
      </c>
      <c r="T10" s="210">
        <v>3305159</v>
      </c>
      <c r="U10" s="210">
        <v>3911562</v>
      </c>
      <c r="V10" s="210"/>
      <c r="W10" s="668"/>
      <c r="X10" s="521"/>
      <c r="Y10"/>
    </row>
    <row r="11" spans="1:33" ht="14.25" customHeight="1" x14ac:dyDescent="0.25">
      <c r="A11" s="990"/>
      <c r="B11" s="867"/>
      <c r="C11" s="954"/>
      <c r="D11" s="954"/>
      <c r="E11" s="954"/>
      <c r="F11" s="954"/>
      <c r="G11" s="954"/>
      <c r="H11" s="954"/>
      <c r="I11" s="954"/>
      <c r="N11" s="960"/>
      <c r="S11" s="84" t="s">
        <v>77</v>
      </c>
      <c r="T11" s="210">
        <v>6090384</v>
      </c>
      <c r="U11" s="210">
        <v>5649767</v>
      </c>
      <c r="V11" s="210"/>
      <c r="W11" s="668"/>
      <c r="X11" s="521"/>
      <c r="Y11"/>
    </row>
    <row r="12" spans="1:33" ht="14.25" customHeight="1" x14ac:dyDescent="0.25">
      <c r="A12" s="990"/>
      <c r="B12" s="867"/>
      <c r="C12" s="954"/>
      <c r="D12" s="954"/>
      <c r="E12" s="954"/>
      <c r="F12" s="954"/>
      <c r="G12" s="954"/>
      <c r="H12" s="954"/>
      <c r="I12" s="954"/>
      <c r="N12" s="960"/>
      <c r="S12" s="84" t="s">
        <v>78</v>
      </c>
      <c r="T12" s="210">
        <v>7526582</v>
      </c>
      <c r="U12" s="210">
        <v>6716488</v>
      </c>
      <c r="V12" s="210"/>
      <c r="W12" s="668"/>
      <c r="X12" s="521"/>
      <c r="Y12"/>
    </row>
    <row r="13" spans="1:33" ht="14.25" customHeight="1" x14ac:dyDescent="0.25">
      <c r="A13" s="990"/>
      <c r="B13" s="867"/>
      <c r="C13" s="954"/>
      <c r="D13" s="954"/>
      <c r="E13" s="954"/>
      <c r="F13" s="954"/>
      <c r="G13" s="954"/>
      <c r="H13" s="954"/>
      <c r="I13" s="954"/>
      <c r="N13" s="960"/>
      <c r="S13" s="84" t="s">
        <v>79</v>
      </c>
      <c r="T13" s="210">
        <v>2722616</v>
      </c>
      <c r="U13" s="210">
        <v>2478752</v>
      </c>
      <c r="V13" s="210"/>
      <c r="W13" s="668"/>
      <c r="X13" s="521"/>
      <c r="Y13"/>
    </row>
    <row r="14" spans="1:33" ht="14.25" customHeight="1" x14ac:dyDescent="0.25">
      <c r="A14" s="990"/>
      <c r="B14" s="867"/>
      <c r="C14" s="954"/>
      <c r="D14" s="954"/>
      <c r="E14" s="954"/>
      <c r="F14" s="954"/>
      <c r="G14" s="954"/>
      <c r="H14" s="954"/>
      <c r="I14" s="954"/>
      <c r="N14" s="960"/>
      <c r="S14" s="84" t="s">
        <v>80</v>
      </c>
      <c r="T14" s="210">
        <v>2176037</v>
      </c>
      <c r="U14" s="210">
        <v>1980540</v>
      </c>
      <c r="V14" s="210"/>
      <c r="W14" s="668"/>
      <c r="X14" s="521"/>
      <c r="Y14"/>
    </row>
    <row r="15" spans="1:33" ht="14.25" customHeight="1" x14ac:dyDescent="0.25">
      <c r="A15" s="990"/>
      <c r="B15" s="867"/>
      <c r="C15" s="954"/>
      <c r="D15" s="954"/>
      <c r="E15" s="954"/>
      <c r="F15" s="954"/>
      <c r="G15" s="954"/>
      <c r="H15" s="954"/>
      <c r="I15" s="954"/>
      <c r="N15" s="960"/>
      <c r="S15" s="84" t="s">
        <v>81</v>
      </c>
      <c r="T15" s="210">
        <v>2053633</v>
      </c>
      <c r="U15" s="210">
        <v>1278729</v>
      </c>
      <c r="V15" s="210"/>
      <c r="W15" s="668"/>
      <c r="X15" s="521"/>
      <c r="Y15"/>
    </row>
    <row r="16" spans="1:33" ht="14.25" customHeight="1" x14ac:dyDescent="0.25">
      <c r="A16" s="990"/>
      <c r="B16" s="867"/>
      <c r="C16" s="954"/>
      <c r="D16" s="954"/>
      <c r="E16" s="954"/>
      <c r="F16" s="954"/>
      <c r="G16" s="954"/>
      <c r="H16" s="954"/>
      <c r="I16" s="954"/>
      <c r="N16" s="960"/>
      <c r="S16" s="84" t="s">
        <v>295</v>
      </c>
      <c r="T16" s="210">
        <v>3321431</v>
      </c>
      <c r="U16" s="210">
        <v>2779906</v>
      </c>
      <c r="V16" s="210"/>
      <c r="W16" s="668"/>
      <c r="X16" s="521"/>
      <c r="Y16"/>
    </row>
    <row r="17" spans="1:25" ht="14.25" customHeight="1" x14ac:dyDescent="0.25">
      <c r="A17" s="990"/>
      <c r="B17" s="867"/>
      <c r="C17" s="954"/>
      <c r="D17" s="954"/>
      <c r="E17" s="954"/>
      <c r="F17" s="954"/>
      <c r="G17" s="954"/>
      <c r="H17" s="954"/>
      <c r="I17" s="954"/>
      <c r="N17" s="960"/>
      <c r="S17" s="84" t="s">
        <v>298</v>
      </c>
      <c r="T17" s="210">
        <v>1958365</v>
      </c>
      <c r="U17" s="210">
        <v>1214598</v>
      </c>
      <c r="V17" s="210"/>
      <c r="W17" s="668"/>
      <c r="X17" s="521"/>
      <c r="Y17"/>
    </row>
    <row r="18" spans="1:25" ht="14.25" customHeight="1" x14ac:dyDescent="0.25">
      <c r="A18" s="990"/>
      <c r="B18" s="867"/>
      <c r="C18" s="954"/>
      <c r="D18" s="954"/>
      <c r="E18" s="954"/>
      <c r="F18" s="954"/>
      <c r="G18" s="954"/>
      <c r="H18" s="954"/>
      <c r="I18" s="954"/>
      <c r="N18" s="960"/>
      <c r="S18" s="84" t="s">
        <v>73</v>
      </c>
      <c r="T18" s="210"/>
      <c r="U18" s="210"/>
      <c r="V18" s="210">
        <v>7962297</v>
      </c>
      <c r="W18" s="210">
        <v>7544794</v>
      </c>
      <c r="X18" s="664">
        <v>9216932</v>
      </c>
    </row>
    <row r="19" spans="1:25" ht="14.25" customHeight="1" x14ac:dyDescent="0.25">
      <c r="A19" s="990"/>
      <c r="B19" s="867"/>
      <c r="C19" s="954"/>
      <c r="D19" s="954"/>
      <c r="E19" s="954"/>
      <c r="F19" s="954"/>
      <c r="G19" s="954"/>
      <c r="H19" s="954"/>
      <c r="I19" s="954"/>
      <c r="N19" s="960"/>
      <c r="S19" s="84" t="s">
        <v>74</v>
      </c>
      <c r="T19" s="210"/>
      <c r="U19" s="210"/>
      <c r="V19" s="210">
        <v>9703529</v>
      </c>
      <c r="W19" s="210">
        <v>10955929</v>
      </c>
      <c r="X19" s="664">
        <v>10895943</v>
      </c>
    </row>
    <row r="20" spans="1:25" ht="14.25" customHeight="1" x14ac:dyDescent="0.25">
      <c r="A20" s="990"/>
      <c r="B20" s="867"/>
      <c r="C20" s="954"/>
      <c r="D20" s="954"/>
      <c r="E20" s="954"/>
      <c r="F20" s="954"/>
      <c r="G20" s="954"/>
      <c r="H20" s="954"/>
      <c r="I20" s="954"/>
      <c r="N20" s="960"/>
      <c r="S20" s="84" t="s">
        <v>75</v>
      </c>
      <c r="T20" s="210"/>
      <c r="U20" s="210"/>
      <c r="V20" s="210">
        <v>4366191</v>
      </c>
      <c r="W20" s="210">
        <v>4495064</v>
      </c>
      <c r="X20" s="664">
        <v>3892905</v>
      </c>
    </row>
    <row r="21" spans="1:25" ht="14.25" customHeight="1" x14ac:dyDescent="0.25">
      <c r="A21" s="990"/>
      <c r="B21" s="867"/>
      <c r="C21" s="954"/>
      <c r="D21" s="954"/>
      <c r="E21" s="954"/>
      <c r="F21" s="954"/>
      <c r="G21" s="954"/>
      <c r="H21" s="954"/>
      <c r="I21" s="954"/>
      <c r="N21" s="960"/>
      <c r="S21" s="84" t="s">
        <v>76</v>
      </c>
      <c r="T21" s="210"/>
      <c r="U21" s="210"/>
      <c r="V21" s="210">
        <v>3905585</v>
      </c>
      <c r="W21" s="210">
        <v>3997640</v>
      </c>
      <c r="X21" s="664">
        <v>3938718</v>
      </c>
    </row>
    <row r="22" spans="1:25" ht="14.25" customHeight="1" x14ac:dyDescent="0.25">
      <c r="A22" s="990"/>
      <c r="B22" s="867"/>
      <c r="C22" s="954"/>
      <c r="D22" s="954"/>
      <c r="E22" s="954"/>
      <c r="F22" s="954"/>
      <c r="G22" s="954"/>
      <c r="H22" s="954"/>
      <c r="I22" s="954"/>
      <c r="N22" s="960"/>
      <c r="S22" s="84" t="s">
        <v>77</v>
      </c>
      <c r="T22" s="210"/>
      <c r="U22" s="210"/>
      <c r="V22" s="210">
        <v>5353111</v>
      </c>
      <c r="W22" s="210">
        <v>5613707</v>
      </c>
      <c r="X22" s="664">
        <v>5971021</v>
      </c>
    </row>
    <row r="23" spans="1:25" ht="14.25" customHeight="1" x14ac:dyDescent="0.25">
      <c r="A23" s="990"/>
      <c r="B23" s="867"/>
      <c r="C23" s="954"/>
      <c r="D23" s="954"/>
      <c r="E23" s="954"/>
      <c r="F23" s="954"/>
      <c r="G23" s="954"/>
      <c r="H23" s="954"/>
      <c r="I23" s="954"/>
      <c r="N23" s="960"/>
      <c r="S23" s="84" t="s">
        <v>78</v>
      </c>
      <c r="T23" s="210"/>
      <c r="U23" s="210"/>
      <c r="V23" s="210">
        <v>6272485</v>
      </c>
      <c r="W23" s="210">
        <v>6087976</v>
      </c>
      <c r="X23" s="664">
        <v>5655931</v>
      </c>
    </row>
    <row r="24" spans="1:25" ht="14.25" customHeight="1" x14ac:dyDescent="0.25">
      <c r="A24" s="990"/>
      <c r="B24" s="867"/>
      <c r="C24" s="954"/>
      <c r="D24" s="954"/>
      <c r="E24" s="954"/>
      <c r="F24" s="954"/>
      <c r="G24" s="954"/>
      <c r="H24" s="954"/>
      <c r="I24" s="954"/>
      <c r="N24" s="960"/>
      <c r="S24" s="84" t="s">
        <v>79</v>
      </c>
      <c r="T24" s="210"/>
      <c r="U24" s="210"/>
      <c r="V24" s="210">
        <v>2277800</v>
      </c>
      <c r="W24" s="210">
        <v>2195766</v>
      </c>
      <c r="X24" s="664">
        <v>1921920</v>
      </c>
    </row>
    <row r="25" spans="1:25" ht="14.25" customHeight="1" x14ac:dyDescent="0.25">
      <c r="A25" s="990"/>
      <c r="B25" s="867"/>
      <c r="C25" s="954"/>
      <c r="D25" s="954"/>
      <c r="E25" s="954"/>
      <c r="F25" s="954"/>
      <c r="G25" s="954"/>
      <c r="H25" s="954"/>
      <c r="I25" s="954"/>
      <c r="N25" s="960"/>
      <c r="S25" s="84" t="s">
        <v>80</v>
      </c>
      <c r="T25" s="210"/>
      <c r="U25" s="210"/>
      <c r="V25" s="210">
        <v>1855925</v>
      </c>
      <c r="W25" s="210">
        <v>1826500</v>
      </c>
      <c r="X25" s="664">
        <v>1806176</v>
      </c>
    </row>
    <row r="26" spans="1:25" ht="14.25" customHeight="1" x14ac:dyDescent="0.25">
      <c r="A26" s="990"/>
      <c r="B26" s="867"/>
      <c r="C26" s="954"/>
      <c r="D26" s="954"/>
      <c r="E26" s="954"/>
      <c r="F26" s="954"/>
      <c r="G26" s="954"/>
      <c r="H26" s="954"/>
      <c r="I26" s="954"/>
      <c r="N26" s="960"/>
      <c r="S26" s="84" t="s">
        <v>81</v>
      </c>
      <c r="T26" s="210"/>
      <c r="U26" s="210"/>
      <c r="V26" s="210">
        <v>1124233</v>
      </c>
      <c r="W26" s="210">
        <v>1174792</v>
      </c>
      <c r="X26" s="664">
        <v>1200432</v>
      </c>
    </row>
    <row r="27" spans="1:25" ht="14.25" customHeight="1" x14ac:dyDescent="0.25">
      <c r="A27" s="990"/>
      <c r="B27" s="867"/>
      <c r="C27" s="954"/>
      <c r="D27" s="954"/>
      <c r="E27" s="954"/>
      <c r="F27" s="954"/>
      <c r="G27" s="954"/>
      <c r="H27" s="954"/>
      <c r="I27" s="954"/>
      <c r="N27" s="960"/>
      <c r="S27" s="84" t="s">
        <v>295</v>
      </c>
      <c r="T27" s="210"/>
      <c r="U27" s="210"/>
      <c r="V27" s="210">
        <v>2503129</v>
      </c>
      <c r="W27" s="210">
        <v>2600623</v>
      </c>
      <c r="X27" s="664">
        <v>2688581</v>
      </c>
    </row>
    <row r="28" spans="1:25" ht="14.25" customHeight="1" x14ac:dyDescent="0.25">
      <c r="A28" s="990"/>
      <c r="B28" s="867"/>
      <c r="C28" s="954"/>
      <c r="D28" s="954"/>
      <c r="E28" s="954"/>
      <c r="F28" s="954"/>
      <c r="G28" s="954"/>
      <c r="H28" s="954"/>
      <c r="I28" s="954"/>
      <c r="N28" s="960"/>
      <c r="S28" s="956" t="s">
        <v>298</v>
      </c>
      <c r="T28" s="374"/>
      <c r="U28" s="374"/>
      <c r="V28" s="374">
        <v>1297333</v>
      </c>
      <c r="W28" s="374">
        <v>1641044</v>
      </c>
      <c r="X28" s="665">
        <v>1705086</v>
      </c>
    </row>
    <row r="29" spans="1:25" ht="14.25" customHeight="1" x14ac:dyDescent="0.25">
      <c r="A29" s="990"/>
      <c r="B29" s="867"/>
      <c r="C29" s="954"/>
      <c r="D29" s="954"/>
      <c r="E29" s="954"/>
      <c r="F29" s="954"/>
      <c r="G29" s="954"/>
      <c r="H29" s="954"/>
      <c r="I29" s="954"/>
      <c r="N29" s="960"/>
      <c r="S29" s="956" t="s">
        <v>137</v>
      </c>
      <c r="T29" s="374">
        <v>57355918</v>
      </c>
      <c r="U29" s="374">
        <v>46280483</v>
      </c>
      <c r="V29" s="374">
        <v>46621618</v>
      </c>
      <c r="W29" s="374">
        <v>48133835</v>
      </c>
      <c r="X29" s="665">
        <v>48893645</v>
      </c>
    </row>
    <row r="30" spans="1:25" ht="14.25" customHeight="1" x14ac:dyDescent="0.25">
      <c r="A30" s="990"/>
      <c r="B30" s="867"/>
      <c r="C30" s="954"/>
      <c r="D30" s="954"/>
      <c r="E30" s="954"/>
      <c r="F30" s="954"/>
      <c r="G30" s="954"/>
      <c r="H30" s="954"/>
      <c r="I30" s="954"/>
      <c r="N30" s="960"/>
      <c r="S30" s="115" t="s">
        <v>506</v>
      </c>
      <c r="T30" s="208">
        <f t="shared" ref="T30:U30" si="0">SUM(T7:T17)</f>
        <v>57355918</v>
      </c>
      <c r="U30" s="208">
        <f t="shared" si="0"/>
        <v>46280483</v>
      </c>
      <c r="V30" s="208">
        <f>SUM(V18:V28)</f>
        <v>46621618</v>
      </c>
      <c r="W30" s="208">
        <f t="shared" ref="W30:X30" si="1">SUM(W18:W28)</f>
        <v>48133835</v>
      </c>
      <c r="X30" s="208">
        <f t="shared" si="1"/>
        <v>48893645</v>
      </c>
    </row>
    <row r="31" spans="1:25" ht="14.25" customHeight="1" x14ac:dyDescent="0.25">
      <c r="A31" s="990"/>
      <c r="B31" s="867"/>
      <c r="C31" s="954"/>
      <c r="D31" s="954"/>
      <c r="E31" s="954"/>
      <c r="F31" s="954"/>
      <c r="G31" s="954"/>
      <c r="H31" s="954"/>
      <c r="I31" s="954"/>
      <c r="N31" s="960"/>
    </row>
    <row r="32" spans="1:25" ht="14.25" customHeight="1" x14ac:dyDescent="0.25">
      <c r="A32" s="990"/>
      <c r="B32" s="867"/>
      <c r="C32" s="954"/>
      <c r="D32" s="954"/>
      <c r="E32" s="954"/>
      <c r="F32" s="954"/>
      <c r="G32" s="954"/>
      <c r="H32" s="954"/>
      <c r="I32" s="954"/>
      <c r="N32" s="960"/>
    </row>
    <row r="33" spans="1:14" ht="14.25" customHeight="1" x14ac:dyDescent="0.25">
      <c r="A33" s="990"/>
      <c r="B33" s="867"/>
      <c r="C33" s="954"/>
      <c r="D33" s="954"/>
      <c r="E33" s="954"/>
      <c r="F33" s="954"/>
      <c r="G33" s="954"/>
      <c r="H33" s="954"/>
      <c r="I33" s="954"/>
      <c r="N33" s="960"/>
    </row>
    <row r="34" spans="1:14" ht="14.25" customHeight="1" x14ac:dyDescent="0.25">
      <c r="A34" s="990"/>
      <c r="B34" s="867"/>
      <c r="C34" s="954"/>
      <c r="D34" s="954"/>
      <c r="E34" s="954"/>
      <c r="F34" s="954"/>
      <c r="G34" s="954"/>
      <c r="H34" s="954"/>
      <c r="I34" s="954"/>
      <c r="N34" s="960"/>
    </row>
    <row r="35" spans="1:14" ht="14.25" customHeight="1" x14ac:dyDescent="0.25">
      <c r="A35" s="990"/>
      <c r="B35" s="867"/>
      <c r="C35" s="954"/>
      <c r="D35" s="954"/>
      <c r="E35" s="954"/>
      <c r="F35" s="954"/>
      <c r="G35" s="954"/>
      <c r="H35" s="954"/>
      <c r="I35" s="954"/>
      <c r="N35" s="960"/>
    </row>
    <row r="36" spans="1:14" ht="14.25" customHeight="1" x14ac:dyDescent="0.25">
      <c r="A36" s="990"/>
      <c r="B36" s="867"/>
      <c r="C36" s="954"/>
      <c r="D36" s="954"/>
      <c r="E36" s="954"/>
      <c r="F36" s="954"/>
      <c r="G36" s="954"/>
      <c r="H36" s="954"/>
      <c r="I36" s="954"/>
      <c r="N36" s="960"/>
    </row>
    <row r="37" spans="1:14" ht="14.25" customHeight="1" x14ac:dyDescent="0.25">
      <c r="A37" s="990"/>
      <c r="B37" s="867"/>
      <c r="C37" s="954"/>
      <c r="D37" s="954"/>
      <c r="E37" s="954"/>
      <c r="F37" s="954"/>
      <c r="G37" s="954"/>
      <c r="H37" s="954"/>
      <c r="I37" s="954"/>
      <c r="N37" s="960"/>
    </row>
    <row r="38" spans="1:14" ht="14.25" customHeight="1" x14ac:dyDescent="0.25">
      <c r="A38" s="990"/>
      <c r="B38" s="867"/>
      <c r="C38" s="954"/>
      <c r="D38" s="954"/>
      <c r="E38" s="954"/>
      <c r="F38" s="954"/>
      <c r="G38" s="954"/>
      <c r="H38" s="954"/>
      <c r="I38" s="954"/>
      <c r="N38" s="960"/>
    </row>
    <row r="39" spans="1:14" ht="14.25" customHeight="1" x14ac:dyDescent="0.25">
      <c r="A39" s="990"/>
      <c r="B39" s="867"/>
      <c r="C39" s="954"/>
      <c r="D39" s="954"/>
      <c r="E39" s="954"/>
      <c r="F39" s="954"/>
      <c r="G39" s="954"/>
      <c r="H39" s="954"/>
      <c r="I39" s="954"/>
      <c r="N39" s="960"/>
    </row>
    <row r="40" spans="1:14" ht="14.25" customHeight="1" x14ac:dyDescent="0.25">
      <c r="A40" s="990"/>
      <c r="B40" s="867"/>
      <c r="C40" s="954"/>
      <c r="D40" s="954"/>
      <c r="E40" s="954"/>
      <c r="F40" s="954"/>
      <c r="G40" s="954"/>
      <c r="H40" s="954"/>
      <c r="I40" s="954"/>
      <c r="N40" s="960"/>
    </row>
    <row r="41" spans="1:14" ht="14.25" customHeight="1" x14ac:dyDescent="0.25">
      <c r="A41" s="990"/>
      <c r="B41" s="867"/>
      <c r="C41" s="954"/>
      <c r="D41" s="954"/>
      <c r="E41" s="954"/>
      <c r="F41" s="954"/>
      <c r="G41" s="954"/>
      <c r="H41" s="954"/>
      <c r="I41" s="954"/>
      <c r="N41" s="960"/>
    </row>
    <row r="42" spans="1:14" ht="14.25" customHeight="1" x14ac:dyDescent="0.25">
      <c r="A42" s="990"/>
      <c r="B42" s="867"/>
      <c r="C42" s="954"/>
      <c r="D42" s="954"/>
      <c r="E42" s="954"/>
      <c r="F42" s="954"/>
      <c r="G42" s="954"/>
      <c r="H42" s="954"/>
      <c r="I42" s="954"/>
      <c r="N42" s="960"/>
    </row>
    <row r="43" spans="1:14" ht="14.25" customHeight="1" x14ac:dyDescent="0.25">
      <c r="A43" s="990"/>
      <c r="B43" s="867"/>
      <c r="C43" s="954"/>
      <c r="D43" s="954"/>
      <c r="E43" s="954"/>
      <c r="F43" s="954"/>
      <c r="G43" s="954"/>
      <c r="H43" s="954"/>
      <c r="I43" s="954"/>
      <c r="N43" s="960"/>
    </row>
    <row r="44" spans="1:14" ht="14.25" customHeight="1" x14ac:dyDescent="0.25">
      <c r="A44" s="990"/>
      <c r="B44" s="867"/>
      <c r="C44" s="954"/>
      <c r="D44" s="954"/>
      <c r="E44" s="954"/>
      <c r="F44" s="954"/>
      <c r="G44" s="954"/>
      <c r="H44" s="954"/>
      <c r="I44" s="954"/>
      <c r="N44" s="960"/>
    </row>
    <row r="45" spans="1:14" ht="14.25" customHeight="1" x14ac:dyDescent="0.25">
      <c r="A45" s="990"/>
      <c r="B45" s="867"/>
      <c r="C45" s="954"/>
      <c r="D45" s="954"/>
      <c r="E45" s="954"/>
      <c r="F45" s="954"/>
      <c r="G45" s="954"/>
      <c r="H45" s="954"/>
      <c r="I45" s="954"/>
      <c r="N45" s="960"/>
    </row>
    <row r="46" spans="1:14" ht="14.25" customHeight="1" x14ac:dyDescent="0.25">
      <c r="A46" s="990"/>
      <c r="B46" s="867"/>
      <c r="C46" s="954"/>
      <c r="D46" s="954"/>
      <c r="E46" s="954"/>
      <c r="F46" s="954"/>
      <c r="G46" s="954"/>
      <c r="H46" s="954"/>
      <c r="I46" s="954"/>
      <c r="N46" s="960"/>
    </row>
    <row r="47" spans="1:14" ht="14.25" customHeight="1" x14ac:dyDescent="0.25">
      <c r="A47" s="990"/>
      <c r="B47" s="867"/>
      <c r="C47" s="954"/>
      <c r="D47" s="954"/>
      <c r="E47" s="954"/>
      <c r="F47" s="954"/>
      <c r="G47" s="954"/>
      <c r="H47" s="954"/>
      <c r="I47" s="954"/>
      <c r="N47" s="960"/>
    </row>
    <row r="48" spans="1:14" ht="14.25" customHeight="1" x14ac:dyDescent="0.25">
      <c r="A48" s="990"/>
      <c r="B48" s="867"/>
      <c r="C48" s="954"/>
      <c r="D48" s="954"/>
      <c r="E48" s="954"/>
      <c r="F48" s="954"/>
      <c r="G48" s="954"/>
      <c r="H48" s="954"/>
      <c r="I48" s="954"/>
      <c r="N48" s="960"/>
    </row>
    <row r="49" spans="1:14" ht="14.25" customHeight="1" x14ac:dyDescent="0.25">
      <c r="A49" s="990"/>
      <c r="B49" s="867"/>
      <c r="C49" s="954"/>
      <c r="D49" s="954"/>
      <c r="E49" s="954"/>
      <c r="F49" s="954"/>
      <c r="G49" s="954"/>
      <c r="H49" s="954"/>
      <c r="I49" s="954"/>
      <c r="N49" s="960"/>
    </row>
    <row r="50" spans="1:14" ht="14.25" customHeight="1" x14ac:dyDescent="0.25">
      <c r="A50" s="990"/>
      <c r="B50" s="867"/>
      <c r="C50" s="954"/>
      <c r="D50" s="954"/>
      <c r="E50" s="954"/>
      <c r="F50" s="954"/>
      <c r="G50" s="954"/>
      <c r="H50" s="954"/>
      <c r="I50" s="954"/>
      <c r="N50" s="960"/>
    </row>
    <row r="51" spans="1:14" ht="14.25" customHeight="1" x14ac:dyDescent="0.25">
      <c r="A51" s="990"/>
      <c r="B51" s="869"/>
      <c r="C51" s="870"/>
      <c r="D51" s="870"/>
      <c r="E51" s="870"/>
      <c r="F51" s="870"/>
      <c r="G51" s="870"/>
      <c r="H51" s="870"/>
      <c r="I51" s="870"/>
      <c r="J51" s="961"/>
      <c r="K51" s="961"/>
      <c r="L51" s="961"/>
      <c r="M51" s="961"/>
      <c r="N51" s="962"/>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136E-FCE1-4779-986D-08C1FD8364CC}">
  <sheetPr codeName="Sheet31">
    <tabColor theme="8"/>
  </sheetPr>
  <dimension ref="A1:AE51"/>
  <sheetViews>
    <sheetView showGridLines="0" topLeftCell="A4" zoomScale="70" zoomScaleNormal="70" workbookViewId="0">
      <selection activeCell="R18" sqref="R18"/>
    </sheetView>
  </sheetViews>
  <sheetFormatPr defaultColWidth="9" defaultRowHeight="14.25" x14ac:dyDescent="0.25"/>
  <cols>
    <col min="1" max="1" width="3.125" style="2" customWidth="1"/>
    <col min="2" max="10" width="7.875" style="1" customWidth="1"/>
    <col min="11" max="11" width="3.125" style="1" customWidth="1"/>
    <col min="12" max="13" width="9" style="1"/>
    <col min="14" max="14" width="16.875" style="1" bestFit="1" customWidth="1"/>
    <col min="15" max="15" width="10.375" style="1" bestFit="1" customWidth="1"/>
    <col min="16" max="16" width="9" style="1" customWidth="1"/>
    <col min="17" max="17" width="9" style="1"/>
    <col min="18" max="19" width="12" style="1" bestFit="1" customWidth="1"/>
    <col min="20" max="20" width="9" style="1"/>
    <col min="21" max="23" width="12.375" style="1" customWidth="1"/>
    <col min="24" max="16384" width="9" style="1"/>
  </cols>
  <sheetData>
    <row r="1" spans="1:31" x14ac:dyDescent="0.25">
      <c r="A1" s="8" t="s">
        <v>753</v>
      </c>
    </row>
    <row r="2" spans="1:31" x14ac:dyDescent="0.25">
      <c r="M2" s="1" t="s">
        <v>352</v>
      </c>
    </row>
    <row r="3" spans="1:31" x14ac:dyDescent="0.25">
      <c r="A3" s="2" t="s">
        <v>186</v>
      </c>
      <c r="M3" s="1" t="s">
        <v>528</v>
      </c>
      <c r="V3" s="1" t="s">
        <v>705</v>
      </c>
      <c r="AA3" s="7"/>
      <c r="AB3" s="7"/>
      <c r="AC3" s="7"/>
      <c r="AD3" s="7"/>
      <c r="AE3" s="7"/>
    </row>
    <row r="4" spans="1:31" x14ac:dyDescent="0.25">
      <c r="M4" s="1" t="s">
        <v>529</v>
      </c>
      <c r="V4" s="1" t="s">
        <v>703</v>
      </c>
      <c r="X4" s="7"/>
      <c r="Y4" s="7"/>
      <c r="AA4" s="7"/>
      <c r="AB4" s="7"/>
      <c r="AC4" s="7"/>
      <c r="AD4" s="7"/>
      <c r="AE4" s="7"/>
    </row>
    <row r="5" spans="1:31" x14ac:dyDescent="0.25">
      <c r="B5" s="1" t="s">
        <v>187</v>
      </c>
      <c r="F5" s="1" t="s">
        <v>530</v>
      </c>
      <c r="X5" s="679"/>
      <c r="Y5" s="679"/>
      <c r="Z5" s="7"/>
      <c r="AA5" s="7"/>
      <c r="AB5" s="7"/>
      <c r="AC5" s="7"/>
      <c r="AD5" s="7"/>
      <c r="AE5" s="7"/>
    </row>
    <row r="6" spans="1:31" ht="15" thickBot="1" x14ac:dyDescent="0.3">
      <c r="M6" s="1" t="s">
        <v>531</v>
      </c>
      <c r="V6" s="114" t="s">
        <v>699</v>
      </c>
      <c r="W6" s="114" t="s">
        <v>699</v>
      </c>
      <c r="X6" s="114" t="s">
        <v>702</v>
      </c>
      <c r="Y6" s="114" t="s">
        <v>702</v>
      </c>
      <c r="AA6" s="7"/>
      <c r="AB6" s="7"/>
      <c r="AC6" s="7"/>
      <c r="AD6" s="7"/>
      <c r="AE6" s="7"/>
    </row>
    <row r="7" spans="1:31" x14ac:dyDescent="0.25">
      <c r="B7" s="1080" t="s">
        <v>458</v>
      </c>
      <c r="C7" s="1079"/>
      <c r="D7" s="1075" t="s">
        <v>533</v>
      </c>
      <c r="E7" s="1076"/>
      <c r="F7" s="167"/>
      <c r="M7" s="49" t="s">
        <v>534</v>
      </c>
      <c r="N7" s="49" t="s">
        <v>458</v>
      </c>
      <c r="O7" s="49" t="s">
        <v>533</v>
      </c>
      <c r="Q7" s="1" t="s">
        <v>532</v>
      </c>
      <c r="V7" s="114" t="s">
        <v>700</v>
      </c>
      <c r="W7" s="114" t="s">
        <v>701</v>
      </c>
      <c r="X7" s="114" t="s">
        <v>700</v>
      </c>
      <c r="Y7" s="114" t="s">
        <v>701</v>
      </c>
      <c r="AA7" s="7"/>
      <c r="AB7" s="7"/>
      <c r="AC7" s="7"/>
      <c r="AD7" s="7"/>
      <c r="AE7" s="7"/>
    </row>
    <row r="8" spans="1:31" x14ac:dyDescent="0.25">
      <c r="B8" s="1084" t="s">
        <v>484</v>
      </c>
      <c r="C8" s="10" t="s">
        <v>538</v>
      </c>
      <c r="D8" s="453">
        <f t="shared" ref="D8:D16" si="0">O8</f>
        <v>1085.0732056383749</v>
      </c>
      <c r="E8" s="459" t="s">
        <v>434</v>
      </c>
      <c r="F8" s="168"/>
      <c r="M8" s="120" t="s">
        <v>484</v>
      </c>
      <c r="N8" s="120" t="s">
        <v>538</v>
      </c>
      <c r="O8" s="515">
        <f>SUM(W8,W9,Y8,Y9)/100</f>
        <v>1085.0732056383749</v>
      </c>
      <c r="Q8" s="49" t="s">
        <v>535</v>
      </c>
      <c r="R8" s="49" t="s">
        <v>536</v>
      </c>
      <c r="S8" s="49" t="s">
        <v>537</v>
      </c>
      <c r="U8" s="114" t="s">
        <v>697</v>
      </c>
      <c r="V8" s="678">
        <v>10918.705685762146</v>
      </c>
      <c r="W8" s="678">
        <v>39963.011169731988</v>
      </c>
      <c r="X8" s="678">
        <v>20168.405795808507</v>
      </c>
      <c r="Y8" s="678">
        <v>546.85787403246252</v>
      </c>
      <c r="AA8" s="7"/>
      <c r="AB8" s="7"/>
      <c r="AC8" s="7"/>
      <c r="AD8" s="7"/>
      <c r="AE8" s="7"/>
    </row>
    <row r="9" spans="1:31" x14ac:dyDescent="0.25">
      <c r="B9" s="1084"/>
      <c r="C9" s="308" t="s">
        <v>539</v>
      </c>
      <c r="D9" s="454">
        <f t="shared" si="0"/>
        <v>1766.0331697303679</v>
      </c>
      <c r="E9" s="460" t="s">
        <v>434</v>
      </c>
      <c r="F9" s="168"/>
      <c r="M9" s="139"/>
      <c r="N9" s="139" t="s">
        <v>539</v>
      </c>
      <c r="O9" s="516">
        <f>SUM(V8,V9,X8,X9)/100</f>
        <v>1766.0331697303679</v>
      </c>
      <c r="Q9" s="120" t="s">
        <v>484</v>
      </c>
      <c r="R9" s="174"/>
      <c r="S9" s="175">
        <f>O10</f>
        <v>2851.1063753687431</v>
      </c>
      <c r="U9" s="114" t="s">
        <v>698</v>
      </c>
      <c r="V9" s="678">
        <v>79355.496489597557</v>
      </c>
      <c r="W9" s="678">
        <v>64742.220401012601</v>
      </c>
      <c r="X9" s="678">
        <v>66160.709001868599</v>
      </c>
      <c r="Y9" s="678">
        <v>3255.2311190604405</v>
      </c>
      <c r="AA9" s="7"/>
      <c r="AB9" s="7"/>
      <c r="AC9" s="7"/>
      <c r="AD9" s="7"/>
      <c r="AE9" s="7"/>
    </row>
    <row r="10" spans="1:31" x14ac:dyDescent="0.25">
      <c r="B10" s="1084"/>
      <c r="C10" s="309" t="s">
        <v>483</v>
      </c>
      <c r="D10" s="455">
        <f t="shared" si="0"/>
        <v>2851.1063753687431</v>
      </c>
      <c r="E10" s="461" t="s">
        <v>434</v>
      </c>
      <c r="F10" s="168"/>
      <c r="M10" s="122"/>
      <c r="N10" s="122" t="s">
        <v>483</v>
      </c>
      <c r="O10" s="514">
        <f>SUM(O8:O9)</f>
        <v>2851.1063753687431</v>
      </c>
      <c r="Q10" s="176" t="s">
        <v>540</v>
      </c>
      <c r="R10" s="177">
        <f>O8</f>
        <v>1085.0732056383749</v>
      </c>
      <c r="S10" s="178"/>
    </row>
    <row r="11" spans="1:31" ht="15" thickBot="1" x14ac:dyDescent="0.3">
      <c r="B11" s="1041" t="s">
        <v>485</v>
      </c>
      <c r="C11" s="10" t="s">
        <v>538</v>
      </c>
      <c r="D11" s="453">
        <f t="shared" si="0"/>
        <v>4.5836438633658636</v>
      </c>
      <c r="E11" s="459" t="s">
        <v>434</v>
      </c>
      <c r="F11" s="168"/>
      <c r="M11" s="120" t="s">
        <v>485</v>
      </c>
      <c r="N11" s="120" t="s">
        <v>538</v>
      </c>
      <c r="O11" s="515">
        <f>SUM(W14,W15)/100</f>
        <v>4.5836438633658636</v>
      </c>
      <c r="Q11" s="179" t="s">
        <v>541</v>
      </c>
      <c r="R11" s="180">
        <f>O9</f>
        <v>1766.0331697303679</v>
      </c>
      <c r="S11" s="181"/>
    </row>
    <row r="12" spans="1:31" ht="15.75" thickTop="1" thickBot="1" x14ac:dyDescent="0.3">
      <c r="B12" s="1039"/>
      <c r="C12" s="308" t="s">
        <v>539</v>
      </c>
      <c r="D12" s="454">
        <f t="shared" si="0"/>
        <v>364.41527849380128</v>
      </c>
      <c r="E12" s="460" t="s">
        <v>434</v>
      </c>
      <c r="F12" s="168"/>
      <c r="M12" s="139"/>
      <c r="N12" s="139" t="s">
        <v>539</v>
      </c>
      <c r="O12" s="516">
        <f>SUM(V14,V15)/100</f>
        <v>364.41527849380128</v>
      </c>
      <c r="Q12" s="120" t="s">
        <v>485</v>
      </c>
      <c r="R12" s="174"/>
      <c r="S12" s="175">
        <f>O13</f>
        <v>368.99892235716715</v>
      </c>
      <c r="V12" s="1" t="s">
        <v>704</v>
      </c>
    </row>
    <row r="13" spans="1:31" ht="15.75" thickTop="1" thickBot="1" x14ac:dyDescent="0.3">
      <c r="B13" s="1039"/>
      <c r="C13" s="310" t="s">
        <v>483</v>
      </c>
      <c r="D13" s="456">
        <f t="shared" si="0"/>
        <v>368.99892235716715</v>
      </c>
      <c r="E13" s="462" t="s">
        <v>434</v>
      </c>
      <c r="F13" s="168"/>
      <c r="M13" s="122"/>
      <c r="N13" s="122" t="s">
        <v>483</v>
      </c>
      <c r="O13" s="514">
        <f>SUM(O11:O12)</f>
        <v>368.99892235716715</v>
      </c>
      <c r="Q13" s="176" t="s">
        <v>540</v>
      </c>
      <c r="R13" s="177">
        <f>O11</f>
        <v>4.5836438633658636</v>
      </c>
      <c r="S13" s="178"/>
      <c r="V13" s="114" t="s">
        <v>700</v>
      </c>
      <c r="W13" s="114" t="s">
        <v>701</v>
      </c>
      <c r="X13" s="681"/>
      <c r="Y13" s="7"/>
    </row>
    <row r="14" spans="1:31" ht="15.75" thickTop="1" thickBot="1" x14ac:dyDescent="0.3">
      <c r="B14" s="1039" t="s">
        <v>49</v>
      </c>
      <c r="C14" s="333" t="s">
        <v>538</v>
      </c>
      <c r="D14" s="457">
        <f t="shared" si="0"/>
        <v>1089.6568495017407</v>
      </c>
      <c r="E14" s="463" t="s">
        <v>434</v>
      </c>
      <c r="F14" s="168"/>
      <c r="M14" s="120" t="s">
        <v>49</v>
      </c>
      <c r="N14" s="120" t="s">
        <v>538</v>
      </c>
      <c r="O14" s="515">
        <f>SUM(O8,O11)</f>
        <v>1089.6568495017407</v>
      </c>
      <c r="Q14" s="179" t="s">
        <v>541</v>
      </c>
      <c r="R14" s="180">
        <f>O12</f>
        <v>364.41527849380128</v>
      </c>
      <c r="S14" s="181"/>
      <c r="U14" s="114" t="s">
        <v>699</v>
      </c>
      <c r="V14" s="678">
        <v>9394.1610518092803</v>
      </c>
      <c r="W14" s="678">
        <v>458.36438633658634</v>
      </c>
      <c r="X14" s="681"/>
      <c r="Y14" s="7"/>
    </row>
    <row r="15" spans="1:31" ht="15.75" thickTop="1" thickBot="1" x14ac:dyDescent="0.3">
      <c r="B15" s="1039"/>
      <c r="C15" s="308" t="s">
        <v>539</v>
      </c>
      <c r="D15" s="454">
        <f t="shared" si="0"/>
        <v>2130.4484482241692</v>
      </c>
      <c r="E15" s="460" t="s">
        <v>434</v>
      </c>
      <c r="F15" s="168"/>
      <c r="M15" s="139"/>
      <c r="N15" s="139" t="s">
        <v>539</v>
      </c>
      <c r="O15" s="516">
        <f>SUM(O9,O12)</f>
        <v>2130.4484482241692</v>
      </c>
      <c r="U15" s="114" t="s">
        <v>702</v>
      </c>
      <c r="V15" s="678">
        <v>27047.366797570849</v>
      </c>
      <c r="W15" s="678" t="s">
        <v>48</v>
      </c>
      <c r="X15" s="681"/>
      <c r="Z15" s="7"/>
    </row>
    <row r="16" spans="1:31" ht="15.75" thickTop="1" thickBot="1" x14ac:dyDescent="0.3">
      <c r="B16" s="1040"/>
      <c r="C16" s="311" t="s">
        <v>483</v>
      </c>
      <c r="D16" s="458">
        <f t="shared" si="0"/>
        <v>3220.1052977259096</v>
      </c>
      <c r="E16" s="464" t="s">
        <v>434</v>
      </c>
      <c r="F16" s="168"/>
      <c r="M16" s="122"/>
      <c r="N16" s="122" t="s">
        <v>483</v>
      </c>
      <c r="O16" s="514">
        <f>SUM(O14:O15)</f>
        <v>3220.1052977259096</v>
      </c>
    </row>
    <row r="19" spans="1:20" x14ac:dyDescent="0.25">
      <c r="A19" s="2" t="s">
        <v>188</v>
      </c>
    </row>
    <row r="21" spans="1:20" x14ac:dyDescent="0.25">
      <c r="B21" s="1" t="s">
        <v>189</v>
      </c>
    </row>
    <row r="22" spans="1:20" ht="15" thickBot="1" x14ac:dyDescent="0.3">
      <c r="J22" s="65" t="s">
        <v>542</v>
      </c>
      <c r="M22" s="1" t="s">
        <v>544</v>
      </c>
    </row>
    <row r="23" spans="1:20" x14ac:dyDescent="0.25">
      <c r="B23" s="1081" t="s">
        <v>458</v>
      </c>
      <c r="C23" s="1082"/>
      <c r="D23" s="991" t="s">
        <v>545</v>
      </c>
      <c r="E23" s="992"/>
      <c r="F23" s="992"/>
      <c r="G23" s="992"/>
      <c r="H23" s="992"/>
      <c r="I23" s="1079"/>
      <c r="J23" s="1077" t="s">
        <v>483</v>
      </c>
      <c r="M23" s="1066" t="s">
        <v>458</v>
      </c>
      <c r="N23" s="1067"/>
      <c r="O23" s="1070" t="s">
        <v>545</v>
      </c>
      <c r="P23" s="1071"/>
      <c r="Q23" s="1071"/>
      <c r="R23" s="1071"/>
      <c r="S23" s="1071"/>
      <c r="T23" s="1072"/>
    </row>
    <row r="24" spans="1:20" x14ac:dyDescent="0.25">
      <c r="B24" s="1083"/>
      <c r="C24" s="1069"/>
      <c r="D24" s="169" t="s">
        <v>546</v>
      </c>
      <c r="E24" s="170" t="s">
        <v>547</v>
      </c>
      <c r="F24" s="170" t="s">
        <v>548</v>
      </c>
      <c r="G24" s="170" t="s">
        <v>549</v>
      </c>
      <c r="H24" s="170" t="s">
        <v>550</v>
      </c>
      <c r="I24" s="171" t="s">
        <v>520</v>
      </c>
      <c r="J24" s="1078"/>
      <c r="M24" s="1068"/>
      <c r="N24" s="1069"/>
      <c r="O24" s="169" t="s">
        <v>546</v>
      </c>
      <c r="P24" s="170" t="s">
        <v>547</v>
      </c>
      <c r="Q24" s="170" t="s">
        <v>548</v>
      </c>
      <c r="R24" s="170" t="s">
        <v>549</v>
      </c>
      <c r="S24" s="170" t="s">
        <v>550</v>
      </c>
      <c r="T24" s="171" t="s">
        <v>520</v>
      </c>
    </row>
    <row r="25" spans="1:20" x14ac:dyDescent="0.25">
      <c r="B25" s="1024" t="s">
        <v>484</v>
      </c>
      <c r="C25" s="971" t="s">
        <v>538</v>
      </c>
      <c r="D25" s="558">
        <f>O25</f>
        <v>1296.3946907388977</v>
      </c>
      <c r="E25" s="559" t="str">
        <f t="shared" ref="E25:I28" si="1">P25</f>
        <v>-</v>
      </c>
      <c r="F25" s="560">
        <f t="shared" si="1"/>
        <v>2002.6364027308898</v>
      </c>
      <c r="G25" s="560">
        <f t="shared" si="1"/>
        <v>1916.5193116635585</v>
      </c>
      <c r="H25" s="560">
        <f t="shared" si="1"/>
        <v>907.6670140823469</v>
      </c>
      <c r="I25" s="975">
        <f t="shared" si="1"/>
        <v>179.71102841799183</v>
      </c>
      <c r="J25" s="379">
        <f>SUM(D25:I25)</f>
        <v>6302.9284476336843</v>
      </c>
      <c r="M25" s="1073" t="s">
        <v>484</v>
      </c>
      <c r="N25" s="10" t="s">
        <v>538</v>
      </c>
      <c r="O25" s="375">
        <v>1296.3946907388977</v>
      </c>
      <c r="P25" s="376" t="s">
        <v>48</v>
      </c>
      <c r="Q25" s="377">
        <v>2002.6364027308898</v>
      </c>
      <c r="R25" s="377">
        <v>1916.5193116635585</v>
      </c>
      <c r="S25" s="377">
        <v>907.6670140823469</v>
      </c>
      <c r="T25" s="378">
        <v>179.71102841799183</v>
      </c>
    </row>
    <row r="26" spans="1:20" x14ac:dyDescent="0.25">
      <c r="B26" s="1026"/>
      <c r="C26" s="972" t="s">
        <v>539</v>
      </c>
      <c r="D26" s="561">
        <f t="shared" ref="D26:D28" si="2">O26</f>
        <v>3770.3655883402007</v>
      </c>
      <c r="E26" s="562">
        <f t="shared" si="1"/>
        <v>13255.137803152809</v>
      </c>
      <c r="F26" s="562">
        <f t="shared" si="1"/>
        <v>4208.8418012433312</v>
      </c>
      <c r="G26" s="562">
        <f t="shared" si="1"/>
        <v>6407.1941897633405</v>
      </c>
      <c r="H26" s="562">
        <f t="shared" si="1"/>
        <v>797.41560928901288</v>
      </c>
      <c r="I26" s="976">
        <f t="shared" si="1"/>
        <v>470.57159523700204</v>
      </c>
      <c r="J26" s="383">
        <f t="shared" ref="J26:J28" si="3">SUM(D26:I26)</f>
        <v>28909.526587025695</v>
      </c>
      <c r="M26" s="1074"/>
      <c r="N26" s="50" t="s">
        <v>539</v>
      </c>
      <c r="O26" s="380">
        <v>3770.3655883402007</v>
      </c>
      <c r="P26" s="381">
        <v>13255.137803152809</v>
      </c>
      <c r="Q26" s="381">
        <v>4208.8418012433312</v>
      </c>
      <c r="R26" s="381">
        <v>6407.1941897633405</v>
      </c>
      <c r="S26" s="381">
        <v>797.41560928901288</v>
      </c>
      <c r="T26" s="382">
        <v>470.57159523700204</v>
      </c>
    </row>
    <row r="27" spans="1:20" x14ac:dyDescent="0.25">
      <c r="B27" s="1024" t="s">
        <v>485</v>
      </c>
      <c r="C27" s="84" t="s">
        <v>538</v>
      </c>
      <c r="D27" s="973">
        <f t="shared" si="2"/>
        <v>299.58064152070119</v>
      </c>
      <c r="E27" s="980" t="str">
        <f t="shared" si="1"/>
        <v>-</v>
      </c>
      <c r="F27" s="974">
        <f t="shared" si="1"/>
        <v>3726.9000243314285</v>
      </c>
      <c r="G27" s="974">
        <f t="shared" si="1"/>
        <v>906.75658198748636</v>
      </c>
      <c r="H27" s="974">
        <f t="shared" si="1"/>
        <v>4.5275009155609078</v>
      </c>
      <c r="I27" s="977">
        <f t="shared" si="1"/>
        <v>0</v>
      </c>
      <c r="J27" s="979">
        <f t="shared" si="3"/>
        <v>4937.7647487551776</v>
      </c>
      <c r="M27" s="1073" t="s">
        <v>485</v>
      </c>
      <c r="N27" s="10" t="s">
        <v>538</v>
      </c>
      <c r="O27" s="375">
        <v>299.58064152070119</v>
      </c>
      <c r="P27" s="376" t="s">
        <v>48</v>
      </c>
      <c r="Q27" s="377">
        <v>3726.9000243314285</v>
      </c>
      <c r="R27" s="377">
        <v>906.75658198748636</v>
      </c>
      <c r="S27" s="377">
        <v>4.5275009155609078</v>
      </c>
      <c r="T27" s="378">
        <v>0</v>
      </c>
    </row>
    <row r="28" spans="1:20" ht="15" thickBot="1" x14ac:dyDescent="0.3">
      <c r="B28" s="1030"/>
      <c r="C28" s="385" t="s">
        <v>539</v>
      </c>
      <c r="D28" s="563">
        <f t="shared" si="2"/>
        <v>4874.4664071652196</v>
      </c>
      <c r="E28" s="564">
        <f t="shared" si="1"/>
        <v>24313.425073042807</v>
      </c>
      <c r="F28" s="564">
        <f t="shared" si="1"/>
        <v>8289.9863698738482</v>
      </c>
      <c r="G28" s="564">
        <f t="shared" si="1"/>
        <v>13428.914501150624</v>
      </c>
      <c r="H28" s="564">
        <f t="shared" si="1"/>
        <v>3062.9204775788944</v>
      </c>
      <c r="I28" s="978">
        <f t="shared" si="1"/>
        <v>1293.2634123963317</v>
      </c>
      <c r="J28" s="384">
        <f t="shared" si="3"/>
        <v>55262.976241207725</v>
      </c>
      <c r="M28" s="1074"/>
      <c r="N28" s="50" t="s">
        <v>539</v>
      </c>
      <c r="O28" s="380">
        <v>4874.4664071652196</v>
      </c>
      <c r="P28" s="381">
        <v>24313.425073042807</v>
      </c>
      <c r="Q28" s="381">
        <v>8289.9863698738482</v>
      </c>
      <c r="R28" s="381">
        <v>13428.914501150624</v>
      </c>
      <c r="S28" s="381">
        <v>3062.9204775788944</v>
      </c>
      <c r="T28" s="382">
        <v>1293.2634123963317</v>
      </c>
    </row>
    <row r="31" spans="1:20" x14ac:dyDescent="0.25">
      <c r="B31" s="1" t="s">
        <v>190</v>
      </c>
      <c r="N31" s="149"/>
    </row>
    <row r="33" spans="2:16" x14ac:dyDescent="0.25">
      <c r="B33" s="11"/>
      <c r="C33" s="12"/>
      <c r="D33" s="12"/>
      <c r="E33" s="12"/>
      <c r="F33" s="12"/>
      <c r="G33" s="12"/>
      <c r="H33" s="12"/>
      <c r="I33" s="12"/>
      <c r="J33" s="13"/>
    </row>
    <row r="34" spans="2:16" x14ac:dyDescent="0.25">
      <c r="B34" s="14"/>
      <c r="C34" s="7"/>
      <c r="D34" s="7"/>
      <c r="E34" s="7"/>
      <c r="F34" s="7"/>
      <c r="G34" s="7"/>
      <c r="H34" s="7"/>
      <c r="I34" s="7"/>
      <c r="J34" s="15"/>
    </row>
    <row r="35" spans="2:16" x14ac:dyDescent="0.25">
      <c r="B35" s="14"/>
      <c r="C35" s="7"/>
      <c r="D35" s="7"/>
      <c r="E35" s="7"/>
      <c r="F35" s="7"/>
      <c r="G35" s="7"/>
      <c r="H35" s="7"/>
      <c r="I35" s="7"/>
      <c r="J35" s="15"/>
      <c r="P35" s="149"/>
    </row>
    <row r="36" spans="2:16" x14ac:dyDescent="0.25">
      <c r="B36" s="14"/>
      <c r="C36" s="7"/>
      <c r="D36" s="7"/>
      <c r="E36" s="7"/>
      <c r="F36" s="7"/>
      <c r="G36" s="7"/>
      <c r="H36" s="7"/>
      <c r="I36" s="7"/>
      <c r="J36" s="15"/>
      <c r="P36" s="149"/>
    </row>
    <row r="37" spans="2:16" x14ac:dyDescent="0.25">
      <c r="B37" s="14"/>
      <c r="C37" s="7"/>
      <c r="D37" s="7"/>
      <c r="E37" s="7"/>
      <c r="F37" s="7"/>
      <c r="G37" s="7"/>
      <c r="H37" s="7"/>
      <c r="I37" s="7"/>
      <c r="J37" s="15"/>
      <c r="P37" s="88"/>
    </row>
    <row r="38" spans="2:16" x14ac:dyDescent="0.25">
      <c r="B38" s="14"/>
      <c r="C38" s="7"/>
      <c r="D38" s="7"/>
      <c r="E38" s="7"/>
      <c r="F38" s="7"/>
      <c r="G38" s="7"/>
      <c r="H38" s="7"/>
      <c r="I38" s="7"/>
      <c r="J38" s="15"/>
    </row>
    <row r="39" spans="2:16" x14ac:dyDescent="0.25">
      <c r="B39" s="14"/>
      <c r="C39" s="7"/>
      <c r="D39" s="7"/>
      <c r="E39" s="7"/>
      <c r="F39" s="7"/>
      <c r="G39" s="7"/>
      <c r="H39" s="7"/>
      <c r="I39" s="7"/>
      <c r="J39" s="15"/>
    </row>
    <row r="40" spans="2:16" x14ac:dyDescent="0.25">
      <c r="B40" s="14"/>
      <c r="C40" s="7"/>
      <c r="D40" s="7"/>
      <c r="E40" s="7"/>
      <c r="F40" s="7"/>
      <c r="G40" s="7"/>
      <c r="H40" s="7"/>
      <c r="I40" s="7"/>
      <c r="J40" s="15"/>
    </row>
    <row r="41" spans="2:16" x14ac:dyDescent="0.25">
      <c r="B41" s="14"/>
      <c r="C41" s="7"/>
      <c r="D41" s="7"/>
      <c r="E41" s="7"/>
      <c r="F41" s="7"/>
      <c r="G41" s="7"/>
      <c r="H41" s="7"/>
      <c r="I41" s="7"/>
      <c r="J41" s="15"/>
    </row>
    <row r="42" spans="2:16" x14ac:dyDescent="0.25">
      <c r="B42" s="14"/>
      <c r="C42" s="7"/>
      <c r="D42" s="7"/>
      <c r="E42" s="7"/>
      <c r="F42" s="7"/>
      <c r="G42" s="7"/>
      <c r="H42" s="7"/>
      <c r="I42" s="7"/>
      <c r="J42" s="15"/>
    </row>
    <row r="43" spans="2:16" x14ac:dyDescent="0.25">
      <c r="B43" s="14"/>
      <c r="C43" s="7"/>
      <c r="D43" s="7"/>
      <c r="E43" s="7"/>
      <c r="F43" s="7"/>
      <c r="G43" s="7"/>
      <c r="H43" s="7"/>
      <c r="I43" s="7"/>
      <c r="J43" s="15"/>
    </row>
    <row r="44" spans="2:16" x14ac:dyDescent="0.25">
      <c r="B44" s="14"/>
      <c r="C44" s="7"/>
      <c r="D44" s="7"/>
      <c r="E44" s="7"/>
      <c r="F44" s="7"/>
      <c r="G44" s="7"/>
      <c r="H44" s="7"/>
      <c r="I44" s="7"/>
      <c r="J44" s="15"/>
    </row>
    <row r="45" spans="2:16" x14ac:dyDescent="0.25">
      <c r="B45" s="14"/>
      <c r="C45" s="7"/>
      <c r="D45" s="7"/>
      <c r="E45" s="7"/>
      <c r="F45" s="7"/>
      <c r="G45" s="7"/>
      <c r="H45" s="7"/>
      <c r="I45" s="7"/>
      <c r="J45" s="15"/>
    </row>
    <row r="46" spans="2:16" x14ac:dyDescent="0.25">
      <c r="B46" s="14"/>
      <c r="C46" s="7"/>
      <c r="D46" s="7"/>
      <c r="E46" s="7"/>
      <c r="F46" s="7"/>
      <c r="G46" s="7"/>
      <c r="H46" s="7"/>
      <c r="I46" s="7"/>
      <c r="J46" s="15"/>
    </row>
    <row r="47" spans="2:16" x14ac:dyDescent="0.25">
      <c r="B47" s="14"/>
      <c r="C47" s="7"/>
      <c r="D47" s="7"/>
      <c r="E47" s="7"/>
      <c r="F47" s="7"/>
      <c r="G47" s="7"/>
      <c r="H47" s="7"/>
      <c r="I47" s="7"/>
      <c r="J47" s="15"/>
    </row>
    <row r="48" spans="2:16" x14ac:dyDescent="0.25">
      <c r="B48" s="14"/>
      <c r="C48" s="7"/>
      <c r="D48" s="7"/>
      <c r="E48" s="7"/>
      <c r="F48" s="7"/>
      <c r="G48" s="7"/>
      <c r="H48" s="7"/>
      <c r="I48" s="7"/>
      <c r="J48" s="15"/>
    </row>
    <row r="49" spans="2:10" x14ac:dyDescent="0.25">
      <c r="B49" s="14"/>
      <c r="C49" s="7"/>
      <c r="D49" s="7"/>
      <c r="E49" s="7"/>
      <c r="F49" s="7"/>
      <c r="G49" s="7"/>
      <c r="H49" s="7"/>
      <c r="I49" s="7"/>
      <c r="J49" s="15"/>
    </row>
    <row r="50" spans="2:10" x14ac:dyDescent="0.25">
      <c r="B50" s="14"/>
      <c r="C50" s="7"/>
      <c r="D50" s="7"/>
      <c r="E50" s="7"/>
      <c r="F50" s="7"/>
      <c r="G50" s="7"/>
      <c r="H50" s="7"/>
      <c r="I50" s="7"/>
      <c r="J50" s="15"/>
    </row>
    <row r="51" spans="2:10" x14ac:dyDescent="0.25">
      <c r="B51" s="16"/>
      <c r="C51" s="17"/>
      <c r="D51" s="17"/>
      <c r="E51" s="17"/>
      <c r="F51" s="17"/>
      <c r="G51" s="17"/>
      <c r="H51" s="17"/>
      <c r="I51" s="17"/>
      <c r="J51" s="18"/>
    </row>
  </sheetData>
  <mergeCells count="14">
    <mergeCell ref="B7:C7"/>
    <mergeCell ref="B23:C24"/>
    <mergeCell ref="B27:B28"/>
    <mergeCell ref="B25:B26"/>
    <mergeCell ref="B14:B16"/>
    <mergeCell ref="B11:B13"/>
    <mergeCell ref="B8:B10"/>
    <mergeCell ref="M23:N24"/>
    <mergeCell ref="O23:T23"/>
    <mergeCell ref="M25:M26"/>
    <mergeCell ref="M27:M28"/>
    <mergeCell ref="D7:E7"/>
    <mergeCell ref="J23:J24"/>
    <mergeCell ref="D23:I23"/>
  </mergeCells>
  <phoneticPr fontId="7"/>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89252-E9BE-4855-B21B-74DFA81E724A}">
  <sheetPr codeName="Sheet33">
    <tabColor theme="8"/>
  </sheetPr>
  <dimension ref="A1:AC50"/>
  <sheetViews>
    <sheetView showGridLines="0" zoomScale="85" zoomScaleNormal="85" workbookViewId="0">
      <selection activeCell="O11" sqref="O11"/>
    </sheetView>
  </sheetViews>
  <sheetFormatPr defaultColWidth="9" defaultRowHeight="14.25" outlineLevelCol="1" x14ac:dyDescent="0.25"/>
  <cols>
    <col min="1" max="1" width="3.125" style="2" customWidth="1"/>
    <col min="2" max="2" width="10.125" style="1" customWidth="1"/>
    <col min="3" max="7" width="12.125" style="1" hidden="1" customWidth="1" outlineLevel="1"/>
    <col min="8" max="8" width="10.125" style="1" customWidth="1" collapsed="1"/>
    <col min="9" max="13" width="10.125" style="1" customWidth="1"/>
    <col min="14" max="14" width="3.125" style="1" customWidth="1"/>
    <col min="15" max="16384" width="9" style="1"/>
  </cols>
  <sheetData>
    <row r="1" spans="1:29" ht="14.25" customHeight="1" x14ac:dyDescent="0.25">
      <c r="A1" s="2" t="s">
        <v>175</v>
      </c>
    </row>
    <row r="2" spans="1:29" ht="14.25" customHeight="1" x14ac:dyDescent="0.25">
      <c r="P2" s="1" t="s">
        <v>352</v>
      </c>
    </row>
    <row r="3" spans="1:29" ht="14.25" customHeight="1" x14ac:dyDescent="0.25">
      <c r="B3" s="1" t="s">
        <v>176</v>
      </c>
      <c r="P3" s="1" t="s">
        <v>551</v>
      </c>
    </row>
    <row r="4" spans="1:29" ht="14.25" customHeight="1" thickBot="1" x14ac:dyDescent="0.3">
      <c r="L4" s="65" t="s">
        <v>552</v>
      </c>
      <c r="P4" s="1" t="s">
        <v>553</v>
      </c>
    </row>
    <row r="5" spans="1:29" ht="14.25" customHeight="1" x14ac:dyDescent="0.25">
      <c r="B5" s="1042" t="s">
        <v>458</v>
      </c>
      <c r="C5" s="1095">
        <v>39814</v>
      </c>
      <c r="D5" s="1050">
        <v>40179</v>
      </c>
      <c r="E5" s="1050">
        <v>40544</v>
      </c>
      <c r="F5" s="1050">
        <v>40909</v>
      </c>
      <c r="G5" s="1054">
        <v>41275</v>
      </c>
      <c r="H5" s="1095">
        <v>42005</v>
      </c>
      <c r="I5" s="1050">
        <v>42370</v>
      </c>
      <c r="J5" s="1050">
        <v>42736</v>
      </c>
      <c r="K5" s="1048">
        <v>43101</v>
      </c>
      <c r="L5" s="1046" t="s">
        <v>693</v>
      </c>
      <c r="M5" s="1047"/>
    </row>
    <row r="6" spans="1:29" ht="14.25" customHeight="1" x14ac:dyDescent="0.25">
      <c r="B6" s="1043"/>
      <c r="C6" s="1096"/>
      <c r="D6" s="1051"/>
      <c r="E6" s="1051"/>
      <c r="F6" s="1051"/>
      <c r="G6" s="1055"/>
      <c r="H6" s="1096"/>
      <c r="I6" s="1051"/>
      <c r="J6" s="1051"/>
      <c r="K6" s="1049"/>
      <c r="L6" s="128" t="s">
        <v>554</v>
      </c>
      <c r="M6" s="127" t="s">
        <v>515</v>
      </c>
      <c r="P6" s="1" t="s">
        <v>531</v>
      </c>
      <c r="V6" s="1" t="s">
        <v>556</v>
      </c>
    </row>
    <row r="7" spans="1:29" ht="20.100000000000001" customHeight="1" x14ac:dyDescent="0.25">
      <c r="B7" s="151" t="s">
        <v>538</v>
      </c>
      <c r="C7" s="269">
        <v>185647.70600000001</v>
      </c>
      <c r="D7" s="270">
        <v>177074.011</v>
      </c>
      <c r="E7" s="270">
        <v>172696.53599999999</v>
      </c>
      <c r="F7" s="270">
        <v>178164.79800000001</v>
      </c>
      <c r="G7" s="340">
        <v>179564.28599999999</v>
      </c>
      <c r="H7" s="269">
        <v>189308.68900000001</v>
      </c>
      <c r="I7" s="270">
        <v>147286.201</v>
      </c>
      <c r="J7" s="270">
        <v>164655.693</v>
      </c>
      <c r="K7" s="340">
        <v>123877.41120405469</v>
      </c>
      <c r="L7" s="341">
        <v>108965.68495017408</v>
      </c>
      <c r="M7" s="342">
        <v>0.3197247472713457</v>
      </c>
      <c r="P7" s="1093" t="s">
        <v>458</v>
      </c>
      <c r="Q7" s="1089">
        <v>39814</v>
      </c>
      <c r="R7" s="1091">
        <v>40179</v>
      </c>
      <c r="S7" s="1091">
        <v>40544</v>
      </c>
      <c r="T7" s="1091">
        <v>40909</v>
      </c>
      <c r="U7" s="1087">
        <v>41275</v>
      </c>
      <c r="V7" s="1089">
        <v>41640</v>
      </c>
      <c r="W7" s="1091">
        <v>42005</v>
      </c>
      <c r="X7" s="1091">
        <v>42370</v>
      </c>
      <c r="Y7" s="1091">
        <v>42736</v>
      </c>
      <c r="Z7" s="1085">
        <v>43101</v>
      </c>
      <c r="AA7" s="569" t="s">
        <v>696</v>
      </c>
    </row>
    <row r="8" spans="1:29" ht="20.100000000000001" customHeight="1" x14ac:dyDescent="0.25">
      <c r="B8" s="152" t="s">
        <v>539</v>
      </c>
      <c r="C8" s="295">
        <v>91318.001999999993</v>
      </c>
      <c r="D8" s="296">
        <v>94559.645999999993</v>
      </c>
      <c r="E8" s="296">
        <v>99327.262000000002</v>
      </c>
      <c r="F8" s="296">
        <v>99648.213000000003</v>
      </c>
      <c r="G8" s="343">
        <v>103593.24</v>
      </c>
      <c r="H8" s="295">
        <v>134587.584</v>
      </c>
      <c r="I8" s="296">
        <v>125681.088</v>
      </c>
      <c r="J8" s="296">
        <v>140362.51</v>
      </c>
      <c r="K8" s="343">
        <v>194701.87325437908</v>
      </c>
      <c r="L8" s="344">
        <v>213044.84482241693</v>
      </c>
      <c r="M8" s="345">
        <v>0.6802752527286543</v>
      </c>
      <c r="P8" s="1094"/>
      <c r="Q8" s="1090"/>
      <c r="R8" s="1092"/>
      <c r="S8" s="1092"/>
      <c r="T8" s="1092"/>
      <c r="U8" s="1088"/>
      <c r="V8" s="1090"/>
      <c r="W8" s="1092"/>
      <c r="X8" s="1092"/>
      <c r="Y8" s="1092"/>
      <c r="Z8" s="1086"/>
      <c r="AA8" s="570" t="s">
        <v>554</v>
      </c>
    </row>
    <row r="9" spans="1:29" ht="20.100000000000001" customHeight="1" thickBot="1" x14ac:dyDescent="0.3">
      <c r="B9" s="155" t="s">
        <v>483</v>
      </c>
      <c r="C9" s="306">
        <v>276965.70799999998</v>
      </c>
      <c r="D9" s="353">
        <v>271633.65700000001</v>
      </c>
      <c r="E9" s="353">
        <v>272023.79800000001</v>
      </c>
      <c r="F9" s="353">
        <v>277813.011</v>
      </c>
      <c r="G9" s="355">
        <v>283157.52600000001</v>
      </c>
      <c r="H9" s="306">
        <v>323896.27300000004</v>
      </c>
      <c r="I9" s="353">
        <v>272967.28899999999</v>
      </c>
      <c r="J9" s="353">
        <v>305018.20299999998</v>
      </c>
      <c r="K9" s="355">
        <v>318579.28445843374</v>
      </c>
      <c r="L9" s="356">
        <v>322010.52977259102</v>
      </c>
      <c r="M9" s="357">
        <v>1</v>
      </c>
      <c r="P9" s="565" t="s">
        <v>538</v>
      </c>
      <c r="Q9" s="312">
        <v>185647.70600000001</v>
      </c>
      <c r="R9" s="313">
        <v>177074.011</v>
      </c>
      <c r="S9" s="313">
        <v>172696.53599999999</v>
      </c>
      <c r="T9" s="313">
        <v>178164.79800000001</v>
      </c>
      <c r="U9" s="358">
        <v>179564.28599999999</v>
      </c>
      <c r="V9" s="312">
        <v>183453.4</v>
      </c>
      <c r="W9" s="313">
        <v>189308.68900000001</v>
      </c>
      <c r="X9" s="313">
        <v>147286.201</v>
      </c>
      <c r="Y9" s="313">
        <v>164655.693</v>
      </c>
      <c r="Z9" s="676">
        <v>123877.41120405469</v>
      </c>
      <c r="AA9" s="359">
        <v>108965.68495017408</v>
      </c>
      <c r="AB9" s="574">
        <f>AA9/AA$11</f>
        <v>0.33839168249289048</v>
      </c>
    </row>
    <row r="10" spans="1:29" x14ac:dyDescent="0.25">
      <c r="B10" s="105"/>
      <c r="C10" s="159"/>
      <c r="D10" s="159"/>
      <c r="E10" s="159"/>
      <c r="F10" s="159"/>
      <c r="G10" s="159"/>
      <c r="H10" s="159"/>
      <c r="I10" s="159"/>
      <c r="J10" s="159"/>
      <c r="K10" s="159"/>
      <c r="L10" s="159"/>
      <c r="M10" s="160"/>
      <c r="P10" s="566" t="s">
        <v>539</v>
      </c>
      <c r="Q10" s="545">
        <v>91318.001999999993</v>
      </c>
      <c r="R10" s="546">
        <v>94559.645999999993</v>
      </c>
      <c r="S10" s="546">
        <v>99327.262000000002</v>
      </c>
      <c r="T10" s="546">
        <v>99648.213000000003</v>
      </c>
      <c r="U10" s="567">
        <v>103593.24</v>
      </c>
      <c r="V10" s="545">
        <v>108319.439</v>
      </c>
      <c r="W10" s="546">
        <v>134587.584</v>
      </c>
      <c r="X10" s="546">
        <v>125681.088</v>
      </c>
      <c r="Y10" s="546">
        <v>140362.51</v>
      </c>
      <c r="Z10" s="677">
        <v>194701.87325437908</v>
      </c>
      <c r="AA10" s="568">
        <v>213044.84482241693</v>
      </c>
      <c r="AB10" s="574">
        <f>AA10/AA$11</f>
        <v>0.66160831750710947</v>
      </c>
    </row>
    <row r="11" spans="1:29" x14ac:dyDescent="0.25">
      <c r="P11" s="1" t="s">
        <v>686</v>
      </c>
      <c r="V11" s="88">
        <f>SUM(V9:V10)</f>
        <v>291772.83899999998</v>
      </c>
      <c r="W11" s="88">
        <f t="shared" ref="W11:AA11" si="0">SUM(W9:W10)</f>
        <v>323896.27300000004</v>
      </c>
      <c r="X11" s="88">
        <f t="shared" si="0"/>
        <v>272967.28899999999</v>
      </c>
      <c r="Y11" s="88">
        <f t="shared" si="0"/>
        <v>305018.20299999998</v>
      </c>
      <c r="Z11" s="88">
        <f t="shared" si="0"/>
        <v>318579.28445843374</v>
      </c>
      <c r="AA11" s="88">
        <f t="shared" si="0"/>
        <v>322010.52977259102</v>
      </c>
    </row>
    <row r="12" spans="1:29" x14ac:dyDescent="0.25">
      <c r="B12" s="1" t="s">
        <v>130</v>
      </c>
    </row>
    <row r="13" spans="1:29" x14ac:dyDescent="0.25">
      <c r="P13" s="1" t="s">
        <v>352</v>
      </c>
      <c r="AC13" s="7"/>
    </row>
    <row r="14" spans="1:29" x14ac:dyDescent="0.25">
      <c r="B14" s="37"/>
      <c r="C14" s="38"/>
      <c r="D14" s="38"/>
      <c r="E14" s="38"/>
      <c r="F14" s="38"/>
      <c r="G14" s="38"/>
      <c r="H14" s="38"/>
      <c r="I14" s="38"/>
      <c r="J14" s="12"/>
      <c r="K14" s="12"/>
      <c r="L14" s="12"/>
      <c r="M14" s="13"/>
      <c r="P14" s="1" t="s">
        <v>528</v>
      </c>
    </row>
    <row r="15" spans="1:29" x14ac:dyDescent="0.25">
      <c r="B15" s="36"/>
      <c r="C15" s="32"/>
      <c r="D15" s="32"/>
      <c r="E15" s="32"/>
      <c r="F15" s="32"/>
      <c r="G15" s="32"/>
      <c r="H15" s="32"/>
      <c r="I15" s="32"/>
      <c r="J15" s="7"/>
      <c r="K15" s="7"/>
      <c r="L15" s="7"/>
      <c r="M15" s="15"/>
    </row>
    <row r="16" spans="1:29" x14ac:dyDescent="0.25">
      <c r="B16" s="36"/>
      <c r="C16" s="32"/>
      <c r="D16" s="32"/>
      <c r="E16" s="32"/>
      <c r="F16" s="32"/>
      <c r="G16" s="32"/>
      <c r="H16" s="32"/>
      <c r="I16" s="32"/>
      <c r="J16" s="7"/>
      <c r="K16" s="7"/>
      <c r="L16" s="7"/>
      <c r="M16" s="15"/>
      <c r="P16" s="1" t="s">
        <v>531</v>
      </c>
    </row>
    <row r="17" spans="2:23" x14ac:dyDescent="0.25">
      <c r="B17" s="36"/>
      <c r="C17" s="32"/>
      <c r="D17" s="32"/>
      <c r="E17" s="32"/>
      <c r="F17" s="32"/>
      <c r="G17" s="32"/>
      <c r="H17" s="32"/>
      <c r="I17" s="32"/>
      <c r="J17" s="7"/>
      <c r="K17" s="7"/>
      <c r="L17" s="7"/>
      <c r="M17" s="15"/>
      <c r="P17" s="49" t="s">
        <v>458</v>
      </c>
      <c r="Q17" s="556">
        <v>41640</v>
      </c>
      <c r="R17" s="556">
        <v>42005</v>
      </c>
      <c r="S17" s="556">
        <v>42370</v>
      </c>
      <c r="T17" s="556">
        <v>42736</v>
      </c>
      <c r="U17" s="556" t="s">
        <v>206</v>
      </c>
      <c r="V17" s="557">
        <v>43101</v>
      </c>
      <c r="W17" s="557" t="s">
        <v>682</v>
      </c>
    </row>
    <row r="18" spans="2:23" x14ac:dyDescent="0.25">
      <c r="B18" s="36"/>
      <c r="C18" s="32"/>
      <c r="D18" s="32"/>
      <c r="E18" s="32"/>
      <c r="F18" s="32"/>
      <c r="G18" s="32"/>
      <c r="H18" s="32"/>
      <c r="I18" s="32"/>
      <c r="J18" s="7"/>
      <c r="K18" s="7"/>
      <c r="L18" s="7"/>
      <c r="M18" s="15"/>
      <c r="P18" s="10" t="s">
        <v>540</v>
      </c>
      <c r="Q18" s="144">
        <v>183453.4</v>
      </c>
      <c r="R18" s="144">
        <v>189308.68900000001</v>
      </c>
      <c r="S18" s="144">
        <v>147286.201</v>
      </c>
      <c r="T18" s="144">
        <v>164655.693</v>
      </c>
      <c r="U18" s="144"/>
      <c r="V18" s="518"/>
      <c r="W18" s="518"/>
    </row>
    <row r="19" spans="2:23" x14ac:dyDescent="0.25">
      <c r="B19" s="36"/>
      <c r="C19" s="32"/>
      <c r="D19" s="32"/>
      <c r="E19" s="32"/>
      <c r="F19" s="32"/>
      <c r="G19" s="32"/>
      <c r="H19" s="32"/>
      <c r="I19" s="32"/>
      <c r="J19" s="7"/>
      <c r="K19" s="7"/>
      <c r="L19" s="7"/>
      <c r="M19" s="15"/>
      <c r="P19" s="84" t="s">
        <v>541</v>
      </c>
      <c r="Q19" s="164">
        <v>108319.439</v>
      </c>
      <c r="R19" s="164">
        <v>134587.584</v>
      </c>
      <c r="S19" s="164">
        <v>125681.088</v>
      </c>
      <c r="T19" s="164">
        <v>140362.51</v>
      </c>
      <c r="U19" s="164"/>
      <c r="V19" s="519"/>
      <c r="W19" s="519"/>
    </row>
    <row r="20" spans="2:23" x14ac:dyDescent="0.25">
      <c r="B20" s="36"/>
      <c r="C20" s="32"/>
      <c r="D20" s="32"/>
      <c r="E20" s="32"/>
      <c r="F20" s="32"/>
      <c r="G20" s="32"/>
      <c r="H20" s="32"/>
      <c r="I20" s="32"/>
      <c r="J20" s="7"/>
      <c r="K20" s="7"/>
      <c r="L20" s="7"/>
      <c r="M20" s="15"/>
      <c r="P20" s="84" t="s">
        <v>540</v>
      </c>
      <c r="Q20" s="164"/>
      <c r="R20" s="164"/>
      <c r="S20" s="164"/>
      <c r="T20" s="164"/>
      <c r="U20" s="612">
        <v>166174.94137997119</v>
      </c>
      <c r="V20" s="165">
        <v>123877.41120405469</v>
      </c>
      <c r="W20" s="165">
        <v>108965.68495017408</v>
      </c>
    </row>
    <row r="21" spans="2:23" x14ac:dyDescent="0.25">
      <c r="B21" s="36"/>
      <c r="C21" s="32"/>
      <c r="D21" s="32"/>
      <c r="E21" s="32"/>
      <c r="F21" s="32"/>
      <c r="G21" s="32"/>
      <c r="H21" s="32"/>
      <c r="I21" s="32"/>
      <c r="J21" s="7"/>
      <c r="K21" s="7"/>
      <c r="L21" s="7"/>
      <c r="M21" s="15"/>
      <c r="P21" s="84" t="s">
        <v>541</v>
      </c>
      <c r="Q21" s="164"/>
      <c r="R21" s="164"/>
      <c r="S21" s="164"/>
      <c r="T21" s="164"/>
      <c r="U21" s="612">
        <v>153048.76220325578</v>
      </c>
      <c r="V21" s="165">
        <v>194701.87325437908</v>
      </c>
      <c r="W21" s="165">
        <v>213044.84482241693</v>
      </c>
    </row>
    <row r="22" spans="2:23" x14ac:dyDescent="0.25">
      <c r="B22" s="36"/>
      <c r="C22" s="32"/>
      <c r="D22" s="32"/>
      <c r="E22" s="32"/>
      <c r="F22" s="32"/>
      <c r="G22" s="32"/>
      <c r="H22" s="32"/>
      <c r="I22" s="32"/>
      <c r="J22" s="7"/>
      <c r="K22" s="7"/>
      <c r="L22" s="7"/>
      <c r="M22" s="15"/>
      <c r="P22" s="49" t="s">
        <v>49</v>
      </c>
      <c r="Q22" s="522">
        <v>291772.83899999998</v>
      </c>
      <c r="R22" s="522">
        <v>323896.27300000004</v>
      </c>
      <c r="S22" s="522">
        <v>272967.28899999999</v>
      </c>
      <c r="T22" s="522">
        <v>305018.20299999998</v>
      </c>
      <c r="U22" s="613">
        <v>319223.703583227</v>
      </c>
      <c r="V22" s="523">
        <v>318579.28445843374</v>
      </c>
      <c r="W22" s="523">
        <v>322010.52977259102</v>
      </c>
    </row>
    <row r="23" spans="2:23" x14ac:dyDescent="0.25">
      <c r="B23" s="36"/>
      <c r="C23" s="32"/>
      <c r="D23" s="32"/>
      <c r="E23" s="32"/>
      <c r="F23" s="32"/>
      <c r="G23" s="32"/>
      <c r="H23" s="32"/>
      <c r="I23" s="32"/>
      <c r="J23" s="7"/>
      <c r="K23" s="7"/>
      <c r="L23" s="7"/>
      <c r="M23" s="15"/>
      <c r="P23" s="64" t="s">
        <v>557</v>
      </c>
      <c r="Q23" s="166">
        <v>291772.83899999998</v>
      </c>
      <c r="R23" s="166">
        <v>323896.27300000004</v>
      </c>
      <c r="S23" s="166">
        <v>272967.28899999999</v>
      </c>
      <c r="T23" s="166">
        <v>305018.20299999998</v>
      </c>
      <c r="U23" s="166">
        <v>319223.703583227</v>
      </c>
      <c r="V23" s="166">
        <f>SUM(V20:V21)</f>
        <v>318579.28445843374</v>
      </c>
      <c r="W23" s="166">
        <f>SUM(W20:W21)</f>
        <v>322010.52977259102</v>
      </c>
    </row>
    <row r="24" spans="2:23" x14ac:dyDescent="0.25">
      <c r="B24" s="36"/>
      <c r="C24" s="32"/>
      <c r="D24" s="32"/>
      <c r="E24" s="32"/>
      <c r="F24" s="32"/>
      <c r="G24" s="32"/>
      <c r="H24" s="32"/>
      <c r="I24" s="32"/>
      <c r="J24" s="7"/>
      <c r="K24" s="7"/>
      <c r="L24" s="7"/>
      <c r="M24" s="598"/>
    </row>
    <row r="25" spans="2:23" x14ac:dyDescent="0.25">
      <c r="B25" s="36"/>
      <c r="C25" s="32"/>
      <c r="D25" s="32"/>
      <c r="E25" s="32"/>
      <c r="F25" s="32"/>
      <c r="G25" s="32"/>
      <c r="H25" s="32"/>
      <c r="I25" s="32"/>
      <c r="J25" s="7"/>
      <c r="K25" s="7"/>
      <c r="L25" s="7"/>
      <c r="M25" s="598"/>
    </row>
    <row r="26" spans="2:23" x14ac:dyDescent="0.25">
      <c r="B26" s="36"/>
      <c r="C26" s="32"/>
      <c r="D26" s="32"/>
      <c r="E26" s="32"/>
      <c r="F26" s="32"/>
      <c r="G26" s="32"/>
      <c r="H26" s="32"/>
      <c r="I26" s="32"/>
      <c r="J26" s="7"/>
      <c r="K26" s="7"/>
      <c r="L26" s="7"/>
      <c r="M26" s="598"/>
    </row>
    <row r="27" spans="2:23" x14ac:dyDescent="0.25">
      <c r="B27" s="36"/>
      <c r="C27" s="32"/>
      <c r="D27" s="32"/>
      <c r="E27" s="32"/>
      <c r="F27" s="32"/>
      <c r="G27" s="32"/>
      <c r="H27" s="32"/>
      <c r="I27" s="32"/>
      <c r="J27" s="7"/>
      <c r="K27" s="7"/>
      <c r="L27" s="7"/>
      <c r="M27" s="598"/>
    </row>
    <row r="28" spans="2:23" x14ac:dyDescent="0.25">
      <c r="B28" s="36"/>
      <c r="C28" s="32"/>
      <c r="D28" s="32"/>
      <c r="E28" s="32"/>
      <c r="F28" s="32"/>
      <c r="G28" s="32"/>
      <c r="H28" s="32"/>
      <c r="I28" s="32"/>
      <c r="J28" s="7"/>
      <c r="K28" s="7"/>
      <c r="L28" s="7"/>
      <c r="M28" s="598"/>
    </row>
    <row r="29" spans="2:23" x14ac:dyDescent="0.25">
      <c r="B29" s="36"/>
      <c r="C29" s="32"/>
      <c r="D29" s="32"/>
      <c r="E29" s="32"/>
      <c r="F29" s="32"/>
      <c r="G29" s="32"/>
      <c r="H29" s="32"/>
      <c r="I29" s="32"/>
      <c r="J29" s="7"/>
      <c r="K29" s="7"/>
      <c r="L29" s="7"/>
      <c r="M29" s="598"/>
    </row>
    <row r="30" spans="2:23" x14ac:dyDescent="0.25">
      <c r="B30" s="36"/>
      <c r="C30" s="32"/>
      <c r="D30" s="32"/>
      <c r="E30" s="32"/>
      <c r="F30" s="32"/>
      <c r="G30" s="32"/>
      <c r="H30" s="32"/>
      <c r="I30" s="32"/>
      <c r="J30" s="7"/>
      <c r="K30" s="7"/>
      <c r="L30" s="7"/>
      <c r="M30" s="598"/>
    </row>
    <row r="31" spans="2:23" x14ac:dyDescent="0.25">
      <c r="B31" s="36"/>
      <c r="C31" s="32"/>
      <c r="D31" s="32"/>
      <c r="E31" s="32"/>
      <c r="F31" s="32"/>
      <c r="G31" s="32"/>
      <c r="H31" s="32"/>
      <c r="I31" s="32"/>
      <c r="J31" s="7"/>
      <c r="K31" s="7"/>
      <c r="L31" s="7"/>
      <c r="M31" s="598"/>
    </row>
    <row r="32" spans="2:23" x14ac:dyDescent="0.25">
      <c r="B32" s="36"/>
      <c r="C32" s="32"/>
      <c r="D32" s="32"/>
      <c r="E32" s="32"/>
      <c r="F32" s="32"/>
      <c r="G32" s="32"/>
      <c r="H32" s="32"/>
      <c r="I32" s="32"/>
      <c r="J32" s="7"/>
      <c r="K32" s="7"/>
      <c r="L32" s="7"/>
      <c r="M32" s="598"/>
    </row>
    <row r="33" spans="2:13" x14ac:dyDescent="0.25">
      <c r="B33" s="36"/>
      <c r="C33" s="32"/>
      <c r="D33" s="32"/>
      <c r="E33" s="32"/>
      <c r="F33" s="32"/>
      <c r="G33" s="32"/>
      <c r="H33" s="32"/>
      <c r="I33" s="32"/>
      <c r="J33" s="7"/>
      <c r="K33" s="7"/>
      <c r="L33" s="7"/>
      <c r="M33" s="598"/>
    </row>
    <row r="34" spans="2:13" x14ac:dyDescent="0.25">
      <c r="B34" s="36"/>
      <c r="C34" s="32"/>
      <c r="D34" s="32"/>
      <c r="E34" s="32"/>
      <c r="F34" s="32"/>
      <c r="G34" s="32"/>
      <c r="H34" s="32"/>
      <c r="I34" s="32"/>
      <c r="J34" s="7"/>
      <c r="K34" s="7"/>
      <c r="L34" s="7"/>
      <c r="M34" s="598"/>
    </row>
    <row r="35" spans="2:13" x14ac:dyDescent="0.25">
      <c r="B35" s="36"/>
      <c r="C35" s="32"/>
      <c r="D35" s="32"/>
      <c r="E35" s="32"/>
      <c r="F35" s="32"/>
      <c r="G35" s="32"/>
      <c r="H35" s="32"/>
      <c r="I35" s="32"/>
      <c r="J35" s="7"/>
      <c r="K35" s="7"/>
      <c r="L35" s="7"/>
      <c r="M35" s="598"/>
    </row>
    <row r="36" spans="2:13" x14ac:dyDescent="0.25">
      <c r="B36" s="36"/>
      <c r="C36" s="32"/>
      <c r="D36" s="32"/>
      <c r="E36" s="32"/>
      <c r="F36" s="32"/>
      <c r="G36" s="32"/>
      <c r="H36" s="32"/>
      <c r="I36" s="32"/>
      <c r="J36" s="7"/>
      <c r="K36" s="7"/>
      <c r="L36" s="7"/>
      <c r="M36" s="15"/>
    </row>
    <row r="37" spans="2:13" x14ac:dyDescent="0.25">
      <c r="B37" s="36"/>
      <c r="C37" s="32"/>
      <c r="D37" s="32"/>
      <c r="E37" s="32"/>
      <c r="F37" s="32"/>
      <c r="G37" s="32"/>
      <c r="H37" s="32"/>
      <c r="I37" s="32"/>
      <c r="J37" s="7"/>
      <c r="K37" s="7"/>
      <c r="L37" s="7"/>
      <c r="M37" s="15"/>
    </row>
    <row r="38" spans="2:13" x14ac:dyDescent="0.25">
      <c r="B38" s="36"/>
      <c r="C38" s="32"/>
      <c r="D38" s="32"/>
      <c r="E38" s="32"/>
      <c r="F38" s="32"/>
      <c r="G38" s="32"/>
      <c r="H38" s="32"/>
      <c r="I38" s="32"/>
      <c r="J38" s="7"/>
      <c r="K38" s="7"/>
      <c r="L38" s="7"/>
      <c r="M38" s="15"/>
    </row>
    <row r="39" spans="2:13" x14ac:dyDescent="0.25">
      <c r="B39" s="36"/>
      <c r="C39" s="32"/>
      <c r="D39" s="32"/>
      <c r="E39" s="32"/>
      <c r="F39" s="32"/>
      <c r="G39" s="32"/>
      <c r="H39" s="32"/>
      <c r="I39" s="32"/>
      <c r="J39" s="7"/>
      <c r="K39" s="7"/>
      <c r="L39" s="7"/>
      <c r="M39" s="15"/>
    </row>
    <row r="40" spans="2:13" x14ac:dyDescent="0.25">
      <c r="B40" s="36"/>
      <c r="C40" s="32"/>
      <c r="D40" s="32"/>
      <c r="E40" s="32"/>
      <c r="F40" s="32"/>
      <c r="G40" s="32"/>
      <c r="H40" s="32"/>
      <c r="I40" s="32"/>
      <c r="J40" s="7"/>
      <c r="K40" s="7"/>
      <c r="L40" s="7"/>
      <c r="M40" s="15"/>
    </row>
    <row r="41" spans="2:13" x14ac:dyDescent="0.25">
      <c r="B41" s="36"/>
      <c r="C41" s="32"/>
      <c r="D41" s="32"/>
      <c r="E41" s="32"/>
      <c r="F41" s="32"/>
      <c r="G41" s="32"/>
      <c r="H41" s="32"/>
      <c r="I41" s="32"/>
      <c r="J41" s="7"/>
      <c r="K41" s="7"/>
      <c r="L41" s="7"/>
      <c r="M41" s="15"/>
    </row>
    <row r="42" spans="2:13" x14ac:dyDescent="0.25">
      <c r="B42" s="41"/>
      <c r="C42" s="42"/>
      <c r="D42" s="42"/>
      <c r="E42" s="42"/>
      <c r="F42" s="42"/>
      <c r="G42" s="42"/>
      <c r="H42" s="42"/>
      <c r="I42" s="42"/>
      <c r="J42" s="17"/>
      <c r="K42" s="17"/>
      <c r="L42" s="17"/>
      <c r="M42" s="18"/>
    </row>
    <row r="43" spans="2:13" x14ac:dyDescent="0.25">
      <c r="B43" s="9"/>
      <c r="C43" s="9"/>
      <c r="D43" s="9"/>
      <c r="E43" s="9"/>
      <c r="F43" s="9"/>
      <c r="G43" s="9"/>
      <c r="H43" s="9"/>
      <c r="I43" s="9"/>
      <c r="L43" s="32"/>
      <c r="M43" s="7"/>
    </row>
    <row r="44" spans="2:13" x14ac:dyDescent="0.25">
      <c r="B44" s="5" t="s">
        <v>779</v>
      </c>
      <c r="L44" s="32"/>
      <c r="M44" s="7"/>
    </row>
    <row r="45" spans="2:13" x14ac:dyDescent="0.25">
      <c r="B45" s="5" t="s">
        <v>521</v>
      </c>
      <c r="L45" s="32"/>
      <c r="M45" s="7"/>
    </row>
    <row r="46" spans="2:13" x14ac:dyDescent="0.25">
      <c r="B46" s="5" t="s">
        <v>558</v>
      </c>
      <c r="L46" s="7"/>
      <c r="M46" s="7"/>
    </row>
    <row r="47" spans="2:13" x14ac:dyDescent="0.25">
      <c r="B47" s="465"/>
      <c r="C47" s="32"/>
      <c r="D47" s="32"/>
      <c r="E47" s="32"/>
      <c r="F47" s="32"/>
      <c r="G47" s="32"/>
      <c r="H47" s="32"/>
      <c r="I47" s="32"/>
      <c r="L47" s="7"/>
      <c r="M47" s="7"/>
    </row>
    <row r="48" spans="2:13" x14ac:dyDescent="0.25">
      <c r="B48" s="465" t="s">
        <v>780</v>
      </c>
      <c r="C48" s="32"/>
      <c r="D48" s="32"/>
      <c r="E48" s="32"/>
      <c r="F48" s="32"/>
      <c r="G48" s="32"/>
      <c r="H48" s="32"/>
      <c r="I48" s="32"/>
      <c r="L48" s="7"/>
      <c r="M48" s="7"/>
    </row>
    <row r="49" spans="2:13" x14ac:dyDescent="0.25">
      <c r="B49" s="465" t="s">
        <v>559</v>
      </c>
      <c r="C49" s="32"/>
      <c r="D49" s="32"/>
      <c r="E49" s="32"/>
      <c r="F49" s="32"/>
      <c r="G49" s="32"/>
      <c r="H49" s="32"/>
      <c r="I49" s="32"/>
      <c r="L49" s="7"/>
      <c r="M49" s="7"/>
    </row>
    <row r="50" spans="2:13" x14ac:dyDescent="0.25">
      <c r="B50" s="5" t="s">
        <v>781</v>
      </c>
    </row>
  </sheetData>
  <mergeCells count="22">
    <mergeCell ref="L5:M5"/>
    <mergeCell ref="G5:G6"/>
    <mergeCell ref="H5:H6"/>
    <mergeCell ref="I5:I6"/>
    <mergeCell ref="J5:J6"/>
    <mergeCell ref="K5:K6"/>
    <mergeCell ref="B5:B6"/>
    <mergeCell ref="C5:C6"/>
    <mergeCell ref="D5:D6"/>
    <mergeCell ref="E5:E6"/>
    <mergeCell ref="F5:F6"/>
    <mergeCell ref="P7:P8"/>
    <mergeCell ref="Q7:Q8"/>
    <mergeCell ref="R7:R8"/>
    <mergeCell ref="S7:S8"/>
    <mergeCell ref="T7:T8"/>
    <mergeCell ref="Z7:Z8"/>
    <mergeCell ref="U7:U8"/>
    <mergeCell ref="V7:V8"/>
    <mergeCell ref="W7:W8"/>
    <mergeCell ref="X7:X8"/>
    <mergeCell ref="Y7:Y8"/>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B4D2-1960-4314-9BBA-B84C7F013B38}">
  <sheetPr codeName="Sheet34">
    <tabColor theme="8"/>
  </sheetPr>
  <dimension ref="A1:AB45"/>
  <sheetViews>
    <sheetView showGridLines="0" zoomScale="85" zoomScaleNormal="85" workbookViewId="0">
      <selection activeCell="Q10" sqref="Q10"/>
    </sheetView>
  </sheetViews>
  <sheetFormatPr defaultColWidth="9" defaultRowHeight="14.25" outlineLevelCol="1" x14ac:dyDescent="0.25"/>
  <cols>
    <col min="1" max="1" width="3.125" style="2" customWidth="1"/>
    <col min="2" max="2" width="10.125" style="1" customWidth="1"/>
    <col min="3" max="8" width="10.125" style="1" hidden="1" customWidth="1" outlineLevel="1"/>
    <col min="9" max="9" width="10.125" style="1" customWidth="1" collapsed="1"/>
    <col min="10" max="14" width="10.125" style="1" customWidth="1"/>
    <col min="15" max="15" width="3.125" style="1" customWidth="1"/>
    <col min="16" max="18" width="10.375" style="1" bestFit="1" customWidth="1"/>
    <col min="19" max="16384" width="9" style="1"/>
  </cols>
  <sheetData>
    <row r="1" spans="2:28" x14ac:dyDescent="0.25">
      <c r="B1" s="105" t="s">
        <v>235</v>
      </c>
      <c r="C1" s="159"/>
      <c r="D1" s="159"/>
      <c r="E1" s="159"/>
      <c r="F1" s="159"/>
      <c r="G1" s="159"/>
      <c r="H1" s="159"/>
      <c r="I1" s="159"/>
      <c r="J1" s="159"/>
      <c r="K1" s="159"/>
      <c r="L1" s="159"/>
      <c r="M1" s="159"/>
      <c r="N1" s="160"/>
    </row>
    <row r="2" spans="2:28" ht="15" thickBot="1" x14ac:dyDescent="0.3">
      <c r="B2" s="105"/>
      <c r="C2" s="159"/>
      <c r="D2" s="159"/>
      <c r="E2" s="159"/>
      <c r="F2" s="159"/>
      <c r="G2" s="159"/>
      <c r="H2" s="159"/>
      <c r="I2" s="159"/>
      <c r="J2" s="159"/>
      <c r="K2" s="159"/>
      <c r="L2" s="159"/>
      <c r="M2" s="163" t="s">
        <v>560</v>
      </c>
      <c r="N2" s="160"/>
      <c r="Q2" s="1" t="s">
        <v>561</v>
      </c>
      <c r="X2" s="1" t="s">
        <v>555</v>
      </c>
    </row>
    <row r="3" spans="2:28" ht="14.25" customHeight="1" x14ac:dyDescent="0.25">
      <c r="B3" s="1042" t="s">
        <v>562</v>
      </c>
      <c r="C3" s="1095">
        <v>39814</v>
      </c>
      <c r="D3" s="1050">
        <v>40179</v>
      </c>
      <c r="E3" s="1050">
        <v>40544</v>
      </c>
      <c r="F3" s="1050">
        <v>40909</v>
      </c>
      <c r="G3" s="1054">
        <v>41275</v>
      </c>
      <c r="H3" s="1095">
        <v>41640</v>
      </c>
      <c r="I3" s="1050">
        <v>42005</v>
      </c>
      <c r="J3" s="1050">
        <v>42370</v>
      </c>
      <c r="K3" s="1050">
        <v>42736</v>
      </c>
      <c r="L3" s="1100">
        <v>43101</v>
      </c>
      <c r="M3" s="1046" t="s">
        <v>690</v>
      </c>
      <c r="N3" s="1047"/>
      <c r="Q3" s="1093" t="s">
        <v>562</v>
      </c>
      <c r="R3" s="1089">
        <v>39814</v>
      </c>
      <c r="S3" s="1091">
        <v>40179</v>
      </c>
      <c r="T3" s="1091">
        <v>40544</v>
      </c>
      <c r="U3" s="1091">
        <v>40909</v>
      </c>
      <c r="V3" s="1087">
        <v>41275</v>
      </c>
      <c r="W3" s="1089">
        <v>41640</v>
      </c>
      <c r="X3" s="1091">
        <v>42005</v>
      </c>
      <c r="Y3" s="1091">
        <v>42370</v>
      </c>
      <c r="Z3" s="1087">
        <v>42736</v>
      </c>
      <c r="AA3" s="1091">
        <v>43101</v>
      </c>
      <c r="AB3" s="1103" t="s">
        <v>688</v>
      </c>
    </row>
    <row r="4" spans="2:28" ht="14.25" customHeight="1" x14ac:dyDescent="0.25">
      <c r="B4" s="1102"/>
      <c r="C4" s="1096"/>
      <c r="D4" s="1051"/>
      <c r="E4" s="1051"/>
      <c r="F4" s="1097"/>
      <c r="G4" s="1098"/>
      <c r="H4" s="1099"/>
      <c r="I4" s="1097"/>
      <c r="J4" s="1097"/>
      <c r="K4" s="1097"/>
      <c r="L4" s="1101"/>
      <c r="M4" s="128" t="s">
        <v>563</v>
      </c>
      <c r="N4" s="127" t="s">
        <v>514</v>
      </c>
      <c r="Q4" s="1094"/>
      <c r="R4" s="1090"/>
      <c r="S4" s="1092"/>
      <c r="T4" s="1092"/>
      <c r="U4" s="1092"/>
      <c r="V4" s="1088"/>
      <c r="W4" s="1090"/>
      <c r="X4" s="1092"/>
      <c r="Y4" s="1092"/>
      <c r="Z4" s="1088"/>
      <c r="AA4" s="1092"/>
      <c r="AB4" s="1104"/>
    </row>
    <row r="5" spans="2:28" ht="20.100000000000001" customHeight="1" x14ac:dyDescent="0.25">
      <c r="B5" s="158" t="s">
        <v>132</v>
      </c>
      <c r="C5" s="269">
        <v>567</v>
      </c>
      <c r="D5" s="270">
        <v>578</v>
      </c>
      <c r="E5" s="270">
        <v>558</v>
      </c>
      <c r="F5" s="270">
        <v>548</v>
      </c>
      <c r="G5" s="340">
        <v>522</v>
      </c>
      <c r="H5" s="269">
        <v>558</v>
      </c>
      <c r="I5" s="270">
        <v>565</v>
      </c>
      <c r="J5" s="270">
        <v>514</v>
      </c>
      <c r="K5" s="270">
        <v>534</v>
      </c>
      <c r="L5" s="683">
        <v>1349.8282180317701</v>
      </c>
      <c r="M5" s="341">
        <v>1285.2352357578366</v>
      </c>
      <c r="N5" s="363">
        <f>M5/M$10</f>
        <v>0.20414795445483272</v>
      </c>
      <c r="Q5" s="10" t="s">
        <v>132</v>
      </c>
      <c r="R5" s="312">
        <v>567</v>
      </c>
      <c r="S5" s="313">
        <v>578</v>
      </c>
      <c r="T5" s="313">
        <v>558</v>
      </c>
      <c r="U5" s="313">
        <v>548</v>
      </c>
      <c r="V5" s="358">
        <v>522</v>
      </c>
      <c r="W5" s="312">
        <v>558</v>
      </c>
      <c r="X5" s="313">
        <v>565</v>
      </c>
      <c r="Y5" s="313">
        <v>514</v>
      </c>
      <c r="Z5" s="358">
        <v>534</v>
      </c>
      <c r="AA5" s="313">
        <v>1349.8282180317701</v>
      </c>
      <c r="AB5" s="676">
        <v>1285.2352357578366</v>
      </c>
    </row>
    <row r="6" spans="2:28" ht="20.100000000000001" customHeight="1" x14ac:dyDescent="0.25">
      <c r="B6" s="157" t="s">
        <v>134</v>
      </c>
      <c r="C6" s="295">
        <v>881</v>
      </c>
      <c r="D6" s="296">
        <v>944</v>
      </c>
      <c r="E6" s="296">
        <v>903</v>
      </c>
      <c r="F6" s="296">
        <v>893</v>
      </c>
      <c r="G6" s="343">
        <v>893</v>
      </c>
      <c r="H6" s="295">
        <v>943</v>
      </c>
      <c r="I6" s="296">
        <v>941</v>
      </c>
      <c r="J6" s="296">
        <v>960</v>
      </c>
      <c r="K6" s="296">
        <v>986</v>
      </c>
      <c r="L6" s="684">
        <v>1620.9440218937273</v>
      </c>
      <c r="M6" s="344">
        <v>2029.4046528650676</v>
      </c>
      <c r="N6" s="364">
        <f t="shared" ref="N6:N9" si="0">M6/M$10</f>
        <v>0.32235251346749216</v>
      </c>
      <c r="Q6" s="84" t="s">
        <v>134</v>
      </c>
      <c r="R6" s="360">
        <v>881</v>
      </c>
      <c r="S6" s="361">
        <v>944</v>
      </c>
      <c r="T6" s="361">
        <v>903</v>
      </c>
      <c r="U6" s="361">
        <v>893</v>
      </c>
      <c r="V6" s="362">
        <v>893</v>
      </c>
      <c r="W6" s="360">
        <v>943</v>
      </c>
      <c r="X6" s="361">
        <v>941</v>
      </c>
      <c r="Y6" s="361">
        <v>960</v>
      </c>
      <c r="Z6" s="362">
        <v>986</v>
      </c>
      <c r="AA6" s="361">
        <v>1620.9440218937273</v>
      </c>
      <c r="AB6" s="682">
        <v>2029.4046528650676</v>
      </c>
    </row>
    <row r="7" spans="2:28" ht="20.100000000000001" customHeight="1" x14ac:dyDescent="0.25">
      <c r="B7" s="157" t="s">
        <v>135</v>
      </c>
      <c r="C7" s="295">
        <v>1114</v>
      </c>
      <c r="D7" s="296">
        <v>1141</v>
      </c>
      <c r="E7" s="296">
        <v>1094</v>
      </c>
      <c r="F7" s="296">
        <v>1113</v>
      </c>
      <c r="G7" s="343">
        <v>1087</v>
      </c>
      <c r="H7" s="295">
        <v>1228</v>
      </c>
      <c r="I7" s="296">
        <v>1263</v>
      </c>
      <c r="J7" s="296">
        <v>1163</v>
      </c>
      <c r="K7" s="296">
        <v>1178</v>
      </c>
      <c r="L7" s="684">
        <v>1759.154789294292</v>
      </c>
      <c r="M7" s="344">
        <v>1906.2757542263212</v>
      </c>
      <c r="N7" s="364">
        <f t="shared" si="0"/>
        <v>0.30279460524024465</v>
      </c>
      <c r="Q7" s="84" t="s">
        <v>135</v>
      </c>
      <c r="R7" s="360">
        <v>1114</v>
      </c>
      <c r="S7" s="361">
        <v>1141</v>
      </c>
      <c r="T7" s="361">
        <v>1094</v>
      </c>
      <c r="U7" s="361">
        <v>1113</v>
      </c>
      <c r="V7" s="362">
        <v>1087</v>
      </c>
      <c r="W7" s="360">
        <v>1228</v>
      </c>
      <c r="X7" s="361">
        <v>1263</v>
      </c>
      <c r="Y7" s="361">
        <v>1163</v>
      </c>
      <c r="Z7" s="362">
        <v>1178</v>
      </c>
      <c r="AA7" s="361">
        <v>1759.154789294292</v>
      </c>
      <c r="AB7" s="682">
        <v>1906.2757542263212</v>
      </c>
    </row>
    <row r="8" spans="2:28" ht="20.100000000000001" customHeight="1" x14ac:dyDescent="0.25">
      <c r="B8" s="157" t="s">
        <v>136</v>
      </c>
      <c r="C8" s="571" t="s">
        <v>48</v>
      </c>
      <c r="D8" s="572" t="s">
        <v>48</v>
      </c>
      <c r="E8" s="572" t="s">
        <v>48</v>
      </c>
      <c r="F8" s="572" t="s">
        <v>48</v>
      </c>
      <c r="G8" s="573" t="s">
        <v>48</v>
      </c>
      <c r="H8" s="571" t="s">
        <v>48</v>
      </c>
      <c r="I8" s="572" t="s">
        <v>48</v>
      </c>
      <c r="J8" s="572" t="s">
        <v>48</v>
      </c>
      <c r="K8" s="572" t="s">
        <v>48</v>
      </c>
      <c r="L8" s="684">
        <v>466.1156154389667</v>
      </c>
      <c r="M8" s="344">
        <v>897.08691972937436</v>
      </c>
      <c r="N8" s="364">
        <f t="shared" si="0"/>
        <v>0.14249411666880674</v>
      </c>
      <c r="Q8" s="84" t="s">
        <v>136</v>
      </c>
      <c r="R8" s="365" t="s">
        <v>48</v>
      </c>
      <c r="S8" s="366" t="s">
        <v>48</v>
      </c>
      <c r="T8" s="366" t="s">
        <v>48</v>
      </c>
      <c r="U8" s="366" t="s">
        <v>48</v>
      </c>
      <c r="V8" s="370" t="s">
        <v>48</v>
      </c>
      <c r="W8" s="365" t="s">
        <v>48</v>
      </c>
      <c r="X8" s="366" t="s">
        <v>48</v>
      </c>
      <c r="Y8" s="366" t="s">
        <v>48</v>
      </c>
      <c r="Z8" s="370" t="s">
        <v>48</v>
      </c>
      <c r="AA8" s="361">
        <v>466.1156154389667</v>
      </c>
      <c r="AB8" s="682">
        <v>897.08691972937436</v>
      </c>
    </row>
    <row r="9" spans="2:28" ht="20.100000000000001" customHeight="1" x14ac:dyDescent="0.25">
      <c r="B9" s="161" t="s">
        <v>71</v>
      </c>
      <c r="C9" s="275">
        <v>953</v>
      </c>
      <c r="D9" s="276">
        <v>823</v>
      </c>
      <c r="E9" s="276">
        <v>844</v>
      </c>
      <c r="F9" s="276">
        <v>835</v>
      </c>
      <c r="G9" s="350">
        <v>802</v>
      </c>
      <c r="H9" s="275">
        <v>795</v>
      </c>
      <c r="I9" s="276">
        <v>836</v>
      </c>
      <c r="J9" s="276">
        <v>889</v>
      </c>
      <c r="K9" s="276">
        <v>966</v>
      </c>
      <c r="L9" s="685">
        <v>263.55757648177291</v>
      </c>
      <c r="M9" s="351">
        <v>177.60416632542078</v>
      </c>
      <c r="N9" s="367">
        <f t="shared" si="0"/>
        <v>2.8210810168623611E-2</v>
      </c>
      <c r="Q9" s="50" t="s">
        <v>71</v>
      </c>
      <c r="R9" s="545">
        <v>953</v>
      </c>
      <c r="S9" s="546">
        <v>823</v>
      </c>
      <c r="T9" s="546">
        <v>844</v>
      </c>
      <c r="U9" s="546">
        <v>835</v>
      </c>
      <c r="V9" s="567">
        <v>802</v>
      </c>
      <c r="W9" s="545">
        <v>795</v>
      </c>
      <c r="X9" s="546">
        <v>836</v>
      </c>
      <c r="Y9" s="546">
        <v>889</v>
      </c>
      <c r="Z9" s="567">
        <v>966</v>
      </c>
      <c r="AA9" s="546">
        <v>263.55757648177291</v>
      </c>
      <c r="AB9" s="677">
        <v>177.60416632542078</v>
      </c>
    </row>
    <row r="10" spans="2:28" ht="20.100000000000001" customHeight="1" thickBot="1" x14ac:dyDescent="0.3">
      <c r="B10" s="162" t="s">
        <v>137</v>
      </c>
      <c r="C10" s="301">
        <v>3515</v>
      </c>
      <c r="D10" s="302">
        <v>3486</v>
      </c>
      <c r="E10" s="302">
        <v>3399</v>
      </c>
      <c r="F10" s="302">
        <v>3389</v>
      </c>
      <c r="G10" s="371">
        <v>3304</v>
      </c>
      <c r="H10" s="301">
        <v>3524</v>
      </c>
      <c r="I10" s="302">
        <v>3605</v>
      </c>
      <c r="J10" s="302">
        <v>3526</v>
      </c>
      <c r="K10" s="302">
        <v>3664</v>
      </c>
      <c r="L10" s="686">
        <v>5459.6002211405284</v>
      </c>
      <c r="M10" s="368">
        <v>6295.6067289040211</v>
      </c>
      <c r="N10" s="369">
        <v>1</v>
      </c>
    </row>
    <row r="11" spans="2:28" x14ac:dyDescent="0.25">
      <c r="B11" s="105"/>
      <c r="C11" s="159"/>
      <c r="D11" s="159"/>
      <c r="E11" s="159"/>
      <c r="F11" s="159"/>
      <c r="G11" s="159"/>
      <c r="H11" s="159"/>
      <c r="I11" s="159"/>
      <c r="J11" s="159"/>
      <c r="K11" s="159"/>
      <c r="L11" s="159"/>
      <c r="M11" s="159"/>
      <c r="N11" s="160"/>
    </row>
    <row r="12" spans="2:28" x14ac:dyDescent="0.25">
      <c r="B12" s="105"/>
      <c r="C12" s="159"/>
      <c r="D12" s="159"/>
      <c r="E12" s="159"/>
      <c r="F12" s="159"/>
      <c r="G12" s="159"/>
      <c r="H12" s="159"/>
      <c r="I12" s="159"/>
      <c r="J12" s="159"/>
      <c r="K12" s="159"/>
      <c r="L12" s="159"/>
      <c r="M12" s="159"/>
      <c r="N12" s="160"/>
    </row>
    <row r="13" spans="2:28" x14ac:dyDescent="0.25">
      <c r="B13" s="105"/>
      <c r="C13" s="159"/>
      <c r="D13" s="159"/>
      <c r="E13" s="159"/>
      <c r="F13" s="159"/>
      <c r="G13" s="159"/>
      <c r="H13" s="159"/>
      <c r="I13" s="159"/>
      <c r="J13" s="159"/>
      <c r="K13" s="159"/>
      <c r="L13" s="159"/>
      <c r="M13" s="159"/>
      <c r="N13" s="160"/>
    </row>
    <row r="14" spans="2:28" x14ac:dyDescent="0.25">
      <c r="B14" s="105"/>
      <c r="C14" s="159"/>
      <c r="D14" s="159"/>
      <c r="E14" s="159"/>
      <c r="F14" s="159"/>
      <c r="G14" s="159"/>
      <c r="H14" s="159"/>
      <c r="I14" s="159"/>
      <c r="J14" s="159"/>
      <c r="K14" s="159"/>
      <c r="L14" s="159"/>
      <c r="M14" s="159"/>
      <c r="N14" s="160"/>
    </row>
    <row r="15" spans="2:28" x14ac:dyDescent="0.25">
      <c r="B15" s="105"/>
      <c r="C15" s="159"/>
      <c r="D15" s="159"/>
      <c r="E15" s="159"/>
      <c r="F15" s="159"/>
      <c r="G15" s="159"/>
      <c r="H15" s="159"/>
      <c r="I15" s="159"/>
      <c r="J15" s="159"/>
      <c r="K15" s="159"/>
      <c r="L15" s="159"/>
      <c r="M15" s="159"/>
      <c r="N15" s="160"/>
    </row>
    <row r="16" spans="2:28" x14ac:dyDescent="0.25">
      <c r="B16" s="105"/>
      <c r="C16" s="159"/>
      <c r="D16" s="159"/>
      <c r="E16" s="159"/>
      <c r="F16" s="159"/>
      <c r="G16" s="159"/>
      <c r="H16" s="159"/>
      <c r="I16" s="159"/>
      <c r="J16" s="159"/>
      <c r="K16" s="159"/>
      <c r="L16" s="159"/>
      <c r="M16" s="159"/>
      <c r="N16" s="160"/>
    </row>
    <row r="17" spans="2:28" x14ac:dyDescent="0.25">
      <c r="B17" s="105"/>
      <c r="C17" s="159"/>
      <c r="D17" s="159"/>
      <c r="E17" s="159"/>
      <c r="F17" s="159"/>
      <c r="G17" s="159"/>
      <c r="H17" s="159"/>
      <c r="I17" s="159"/>
      <c r="J17" s="159"/>
      <c r="K17" s="159"/>
      <c r="L17" s="159"/>
      <c r="M17" s="159"/>
      <c r="N17" s="160"/>
    </row>
    <row r="18" spans="2:28" x14ac:dyDescent="0.25">
      <c r="B18" s="105"/>
      <c r="C18" s="159"/>
      <c r="D18" s="159"/>
      <c r="E18" s="159"/>
      <c r="F18" s="159"/>
      <c r="G18" s="159"/>
      <c r="H18" s="159"/>
      <c r="I18" s="159"/>
      <c r="J18" s="159"/>
      <c r="K18" s="159"/>
      <c r="L18" s="159"/>
      <c r="M18" s="159"/>
      <c r="N18" s="160"/>
    </row>
    <row r="19" spans="2:28" x14ac:dyDescent="0.25">
      <c r="B19" s="105"/>
      <c r="C19" s="159"/>
      <c r="D19" s="159"/>
      <c r="E19" s="159"/>
      <c r="F19" s="159"/>
      <c r="G19" s="159"/>
      <c r="H19" s="159"/>
      <c r="I19" s="159"/>
      <c r="J19" s="159"/>
      <c r="K19" s="159"/>
      <c r="L19" s="159"/>
      <c r="M19" s="159"/>
      <c r="N19" s="160"/>
    </row>
    <row r="20" spans="2:28" x14ac:dyDescent="0.25">
      <c r="B20" s="105"/>
      <c r="C20" s="159"/>
      <c r="D20" s="159"/>
      <c r="E20" s="159"/>
      <c r="F20" s="159"/>
      <c r="G20" s="159"/>
      <c r="H20" s="159"/>
      <c r="I20" s="159"/>
      <c r="J20" s="159"/>
      <c r="K20" s="159"/>
      <c r="L20" s="159"/>
      <c r="M20" s="159"/>
      <c r="N20" s="160"/>
    </row>
    <row r="21" spans="2:28" x14ac:dyDescent="0.25">
      <c r="B21" s="105"/>
      <c r="C21" s="159"/>
      <c r="D21" s="159"/>
      <c r="E21" s="159"/>
      <c r="F21" s="159"/>
      <c r="G21" s="159"/>
      <c r="H21" s="159"/>
      <c r="I21" s="159"/>
      <c r="J21" s="159"/>
      <c r="K21" s="159"/>
      <c r="L21" s="159"/>
      <c r="M21" s="159"/>
      <c r="N21" s="160"/>
    </row>
    <row r="22" spans="2:28" x14ac:dyDescent="0.25">
      <c r="B22" s="105"/>
      <c r="C22" s="159"/>
      <c r="D22" s="159"/>
      <c r="E22" s="159"/>
      <c r="F22" s="159"/>
      <c r="G22" s="159"/>
      <c r="H22" s="159"/>
      <c r="I22" s="159"/>
      <c r="J22" s="159"/>
      <c r="K22" s="159"/>
      <c r="L22" s="159"/>
      <c r="M22" s="159"/>
      <c r="N22" s="160"/>
    </row>
    <row r="23" spans="2:28" x14ac:dyDescent="0.25">
      <c r="B23" s="105"/>
      <c r="C23" s="159"/>
      <c r="D23" s="159"/>
      <c r="E23" s="159"/>
      <c r="F23" s="159"/>
      <c r="G23" s="159"/>
      <c r="H23" s="159"/>
      <c r="I23" s="159"/>
      <c r="J23" s="159"/>
      <c r="K23" s="159"/>
      <c r="L23" s="159"/>
      <c r="M23" s="159"/>
      <c r="N23" s="160"/>
    </row>
    <row r="24" spans="2:28" ht="22.5" customHeight="1" x14ac:dyDescent="0.15">
      <c r="B24" s="599" t="s">
        <v>236</v>
      </c>
      <c r="C24" s="159"/>
      <c r="D24" s="159"/>
      <c r="E24" s="159"/>
      <c r="F24" s="159"/>
      <c r="G24" s="159"/>
      <c r="H24" s="159"/>
      <c r="I24" s="159"/>
      <c r="J24" s="159"/>
      <c r="K24" s="159"/>
      <c r="L24" s="159"/>
      <c r="M24" s="159"/>
      <c r="N24" s="160"/>
    </row>
    <row r="25" spans="2:28" ht="15" thickBot="1" x14ac:dyDescent="0.3">
      <c r="B25" s="105"/>
      <c r="C25" s="159"/>
      <c r="D25" s="159"/>
      <c r="E25" s="159"/>
      <c r="F25" s="159"/>
      <c r="G25" s="159"/>
      <c r="H25" s="159"/>
      <c r="I25" s="159"/>
      <c r="J25" s="159"/>
      <c r="K25" s="159"/>
      <c r="L25" s="159"/>
      <c r="M25" s="163" t="s">
        <v>560</v>
      </c>
      <c r="N25" s="160"/>
      <c r="Q25" s="1" t="s">
        <v>564</v>
      </c>
      <c r="W25" s="1" t="s">
        <v>555</v>
      </c>
    </row>
    <row r="26" spans="2:28" ht="14.25" customHeight="1" x14ac:dyDescent="0.25">
      <c r="B26" s="1042" t="s">
        <v>562</v>
      </c>
      <c r="C26" s="1095">
        <v>39814</v>
      </c>
      <c r="D26" s="1050">
        <v>40179</v>
      </c>
      <c r="E26" s="1050">
        <v>40544</v>
      </c>
      <c r="F26" s="1050">
        <v>40909</v>
      </c>
      <c r="G26" s="1054">
        <v>41275</v>
      </c>
      <c r="H26" s="1095">
        <v>41640</v>
      </c>
      <c r="I26" s="1050">
        <v>42005</v>
      </c>
      <c r="J26" s="1050">
        <v>42370</v>
      </c>
      <c r="K26" s="1050">
        <v>42736</v>
      </c>
      <c r="L26" s="1100">
        <v>43101</v>
      </c>
      <c r="M26" s="1046" t="s">
        <v>690</v>
      </c>
      <c r="N26" s="1047"/>
      <c r="Q26" s="1093" t="s">
        <v>562</v>
      </c>
      <c r="R26" s="1089">
        <v>39814</v>
      </c>
      <c r="S26" s="1091">
        <v>40179</v>
      </c>
      <c r="T26" s="1091">
        <v>40544</v>
      </c>
      <c r="U26" s="1091">
        <v>40909</v>
      </c>
      <c r="V26" s="1087">
        <v>41275</v>
      </c>
      <c r="W26" s="1089">
        <v>41640</v>
      </c>
      <c r="X26" s="1091">
        <v>42005</v>
      </c>
      <c r="Y26" s="1091">
        <v>42370</v>
      </c>
      <c r="Z26" s="1087">
        <v>42736</v>
      </c>
      <c r="AA26" s="1091">
        <v>43101</v>
      </c>
      <c r="AB26" s="1103" t="s">
        <v>688</v>
      </c>
    </row>
    <row r="27" spans="2:28" ht="14.25" customHeight="1" x14ac:dyDescent="0.25">
      <c r="B27" s="1102"/>
      <c r="C27" s="1099"/>
      <c r="D27" s="1097"/>
      <c r="E27" s="1097"/>
      <c r="F27" s="1097"/>
      <c r="G27" s="1098"/>
      <c r="H27" s="1099"/>
      <c r="I27" s="1097"/>
      <c r="J27" s="1097"/>
      <c r="K27" s="1097"/>
      <c r="L27" s="1101"/>
      <c r="M27" s="128" t="s">
        <v>563</v>
      </c>
      <c r="N27" s="127" t="s">
        <v>514</v>
      </c>
      <c r="Q27" s="1094"/>
      <c r="R27" s="1090"/>
      <c r="S27" s="1092"/>
      <c r="T27" s="1092"/>
      <c r="U27" s="1092"/>
      <c r="V27" s="1088"/>
      <c r="W27" s="1090"/>
      <c r="X27" s="1092"/>
      <c r="Y27" s="1092"/>
      <c r="Z27" s="1088"/>
      <c r="AA27" s="1092"/>
      <c r="AB27" s="1104"/>
    </row>
    <row r="28" spans="2:28" ht="20.100000000000001" customHeight="1" x14ac:dyDescent="0.25">
      <c r="B28" s="158" t="s">
        <v>132</v>
      </c>
      <c r="C28" s="269">
        <v>1232</v>
      </c>
      <c r="D28" s="270">
        <v>1320</v>
      </c>
      <c r="E28" s="270">
        <v>1501</v>
      </c>
      <c r="F28" s="270">
        <v>1317</v>
      </c>
      <c r="G28" s="340">
        <v>1367</v>
      </c>
      <c r="H28" s="269">
        <v>1413</v>
      </c>
      <c r="I28" s="270">
        <v>1710</v>
      </c>
      <c r="J28" s="270">
        <v>1743</v>
      </c>
      <c r="K28" s="270">
        <v>1776</v>
      </c>
      <c r="L28" s="683">
        <v>4413.122556989023</v>
      </c>
      <c r="M28" s="341">
        <v>3899.6998704773773</v>
      </c>
      <c r="N28" s="363">
        <f>M28/M$34</f>
        <v>0.12389004698168643</v>
      </c>
      <c r="Q28" s="10" t="s">
        <v>132</v>
      </c>
      <c r="R28" s="312">
        <v>1232</v>
      </c>
      <c r="S28" s="313">
        <v>1320</v>
      </c>
      <c r="T28" s="313">
        <v>1501</v>
      </c>
      <c r="U28" s="313">
        <v>1317</v>
      </c>
      <c r="V28" s="358">
        <v>1367</v>
      </c>
      <c r="W28" s="312">
        <v>1413</v>
      </c>
      <c r="X28" s="313">
        <v>1710</v>
      </c>
      <c r="Y28" s="313">
        <v>1743</v>
      </c>
      <c r="Z28" s="358">
        <v>1776</v>
      </c>
      <c r="AA28" s="313">
        <v>4413.122556989023</v>
      </c>
      <c r="AB28" s="676">
        <v>3899.6998704773773</v>
      </c>
    </row>
    <row r="29" spans="2:28" ht="20.100000000000001" customHeight="1" x14ac:dyDescent="0.25">
      <c r="B29" s="157" t="s">
        <v>133</v>
      </c>
      <c r="C29" s="295">
        <v>8528</v>
      </c>
      <c r="D29" s="296">
        <v>8667</v>
      </c>
      <c r="E29" s="296">
        <v>8960</v>
      </c>
      <c r="F29" s="296">
        <v>8844</v>
      </c>
      <c r="G29" s="343">
        <v>9029</v>
      </c>
      <c r="H29" s="295">
        <v>9348</v>
      </c>
      <c r="I29" s="296">
        <v>11092</v>
      </c>
      <c r="J29" s="296">
        <v>10840</v>
      </c>
      <c r="K29" s="296">
        <v>11249</v>
      </c>
      <c r="L29" s="684">
        <v>12570.856175435334</v>
      </c>
      <c r="M29" s="344">
        <v>14342.091190162524</v>
      </c>
      <c r="N29" s="364">
        <f t="shared" ref="N29:N33" si="1">M29/M$34</f>
        <v>0.45563566694360919</v>
      </c>
      <c r="Q29" s="84" t="s">
        <v>133</v>
      </c>
      <c r="R29" s="360">
        <v>8528</v>
      </c>
      <c r="S29" s="361">
        <v>8667</v>
      </c>
      <c r="T29" s="361">
        <v>8960</v>
      </c>
      <c r="U29" s="361">
        <v>8844</v>
      </c>
      <c r="V29" s="362">
        <v>9029</v>
      </c>
      <c r="W29" s="360">
        <v>9348</v>
      </c>
      <c r="X29" s="361">
        <v>11092</v>
      </c>
      <c r="Y29" s="361">
        <v>10840</v>
      </c>
      <c r="Z29" s="362">
        <v>11249</v>
      </c>
      <c r="AA29" s="361">
        <v>12570.856175435334</v>
      </c>
      <c r="AB29" s="682">
        <v>14342.091190162524</v>
      </c>
    </row>
    <row r="30" spans="2:28" ht="20.100000000000001" customHeight="1" x14ac:dyDescent="0.25">
      <c r="B30" s="157" t="s">
        <v>134</v>
      </c>
      <c r="C30" s="295">
        <v>1457</v>
      </c>
      <c r="D30" s="296">
        <v>1521</v>
      </c>
      <c r="E30" s="296">
        <v>1537</v>
      </c>
      <c r="F30" s="296">
        <v>1546</v>
      </c>
      <c r="G30" s="343">
        <v>1569</v>
      </c>
      <c r="H30" s="295">
        <v>1609</v>
      </c>
      <c r="I30" s="296">
        <v>1921</v>
      </c>
      <c r="J30" s="296">
        <v>1864</v>
      </c>
      <c r="K30" s="296">
        <v>2072</v>
      </c>
      <c r="L30" s="684">
        <v>4070.0302357750666</v>
      </c>
      <c r="M30" s="344">
        <v>4604.1813263107051</v>
      </c>
      <c r="N30" s="364">
        <f t="shared" si="1"/>
        <v>0.14627080538867476</v>
      </c>
      <c r="Q30" s="84" t="s">
        <v>134</v>
      </c>
      <c r="R30" s="360">
        <v>1457</v>
      </c>
      <c r="S30" s="361">
        <v>1521</v>
      </c>
      <c r="T30" s="361">
        <v>1537</v>
      </c>
      <c r="U30" s="361">
        <v>1546</v>
      </c>
      <c r="V30" s="362">
        <v>1569</v>
      </c>
      <c r="W30" s="360">
        <v>1609</v>
      </c>
      <c r="X30" s="361">
        <v>1921</v>
      </c>
      <c r="Y30" s="361">
        <v>1864</v>
      </c>
      <c r="Z30" s="362">
        <v>2072</v>
      </c>
      <c r="AA30" s="361">
        <v>4070.0302357750666</v>
      </c>
      <c r="AB30" s="682">
        <v>4604.1813263107051</v>
      </c>
    </row>
    <row r="31" spans="2:28" ht="20.100000000000001" customHeight="1" x14ac:dyDescent="0.25">
      <c r="B31" s="157" t="s">
        <v>135</v>
      </c>
      <c r="C31" s="295">
        <v>2187</v>
      </c>
      <c r="D31" s="296">
        <v>2053</v>
      </c>
      <c r="E31" s="296">
        <v>2146</v>
      </c>
      <c r="F31" s="296">
        <v>2122</v>
      </c>
      <c r="G31" s="343">
        <v>2158</v>
      </c>
      <c r="H31" s="295">
        <v>2219</v>
      </c>
      <c r="I31" s="296">
        <v>2602</v>
      </c>
      <c r="J31" s="296">
        <v>2773</v>
      </c>
      <c r="K31" s="296">
        <v>2867</v>
      </c>
      <c r="L31" s="684">
        <v>5022.8280728460868</v>
      </c>
      <c r="M31" s="344">
        <v>7080.2922365103368</v>
      </c>
      <c r="N31" s="364">
        <f t="shared" si="1"/>
        <v>0.22493467881105339</v>
      </c>
      <c r="Q31" s="84" t="s">
        <v>135</v>
      </c>
      <c r="R31" s="360">
        <v>2187</v>
      </c>
      <c r="S31" s="361">
        <v>2053</v>
      </c>
      <c r="T31" s="361">
        <v>2146</v>
      </c>
      <c r="U31" s="361">
        <v>2122</v>
      </c>
      <c r="V31" s="362">
        <v>2158</v>
      </c>
      <c r="W31" s="360">
        <v>2219</v>
      </c>
      <c r="X31" s="361">
        <v>2602</v>
      </c>
      <c r="Y31" s="361">
        <v>2773</v>
      </c>
      <c r="Z31" s="362">
        <v>2867</v>
      </c>
      <c r="AA31" s="361">
        <v>5022.8280728460868</v>
      </c>
      <c r="AB31" s="682">
        <v>7080.2922365103368</v>
      </c>
    </row>
    <row r="32" spans="2:28" ht="20.100000000000001" customHeight="1" x14ac:dyDescent="0.25">
      <c r="B32" s="157" t="s">
        <v>136</v>
      </c>
      <c r="C32" s="571" t="s">
        <v>48</v>
      </c>
      <c r="D32" s="572" t="s">
        <v>48</v>
      </c>
      <c r="E32" s="572" t="s">
        <v>48</v>
      </c>
      <c r="F32" s="572" t="s">
        <v>48</v>
      </c>
      <c r="G32" s="573" t="s">
        <v>48</v>
      </c>
      <c r="H32" s="571" t="s">
        <v>48</v>
      </c>
      <c r="I32" s="572" t="s">
        <v>48</v>
      </c>
      <c r="J32" s="572" t="s">
        <v>48</v>
      </c>
      <c r="K32" s="572" t="s">
        <v>48</v>
      </c>
      <c r="L32" s="684">
        <v>1046.408704762629</v>
      </c>
      <c r="M32" s="344">
        <v>1003.7869922110078</v>
      </c>
      <c r="N32" s="364">
        <f t="shared" si="1"/>
        <v>3.1889432970492723E-2</v>
      </c>
      <c r="Q32" s="84" t="s">
        <v>136</v>
      </c>
      <c r="R32" s="360" t="s">
        <v>48</v>
      </c>
      <c r="S32" s="361" t="s">
        <v>48</v>
      </c>
      <c r="T32" s="361" t="s">
        <v>48</v>
      </c>
      <c r="U32" s="361" t="s">
        <v>48</v>
      </c>
      <c r="V32" s="362" t="s">
        <v>48</v>
      </c>
      <c r="W32" s="360" t="s">
        <v>48</v>
      </c>
      <c r="X32" s="361" t="s">
        <v>48</v>
      </c>
      <c r="Y32" s="361" t="s">
        <v>48</v>
      </c>
      <c r="Z32" s="362" t="s">
        <v>48</v>
      </c>
      <c r="AA32" s="361">
        <v>1046.408704762629</v>
      </c>
      <c r="AB32" s="682">
        <v>1003.7869922110078</v>
      </c>
    </row>
    <row r="33" spans="2:28" ht="20.100000000000001" customHeight="1" x14ac:dyDescent="0.25">
      <c r="B33" s="161" t="s">
        <v>71</v>
      </c>
      <c r="C33" s="275">
        <v>1019</v>
      </c>
      <c r="D33" s="276">
        <v>1059</v>
      </c>
      <c r="E33" s="276">
        <v>1212</v>
      </c>
      <c r="F33" s="276">
        <v>1192</v>
      </c>
      <c r="G33" s="350">
        <v>1026</v>
      </c>
      <c r="H33" s="275">
        <v>1055</v>
      </c>
      <c r="I33" s="276">
        <v>1362</v>
      </c>
      <c r="J33" s="276">
        <v>1339</v>
      </c>
      <c r="K33" s="276">
        <v>1418</v>
      </c>
      <c r="L33" s="685">
        <v>431.14300760349727</v>
      </c>
      <c r="M33" s="351">
        <v>547.05219924415201</v>
      </c>
      <c r="N33" s="367">
        <f t="shared" si="1"/>
        <v>1.7379368904483505E-2</v>
      </c>
      <c r="Q33" s="50" t="s">
        <v>71</v>
      </c>
      <c r="R33" s="545">
        <v>1019</v>
      </c>
      <c r="S33" s="546">
        <v>1059</v>
      </c>
      <c r="T33" s="546">
        <v>1212</v>
      </c>
      <c r="U33" s="546">
        <v>1192</v>
      </c>
      <c r="V33" s="567">
        <v>1026</v>
      </c>
      <c r="W33" s="545">
        <v>1055</v>
      </c>
      <c r="X33" s="546">
        <v>1362</v>
      </c>
      <c r="Y33" s="546">
        <v>1339</v>
      </c>
      <c r="Z33" s="567">
        <v>1418</v>
      </c>
      <c r="AA33" s="546">
        <v>431.14300760349727</v>
      </c>
      <c r="AB33" s="677">
        <v>547.05219924415201</v>
      </c>
    </row>
    <row r="34" spans="2:28" ht="20.100000000000001" customHeight="1" thickBot="1" x14ac:dyDescent="0.3">
      <c r="B34" s="162" t="s">
        <v>137</v>
      </c>
      <c r="C34" s="301">
        <v>14423</v>
      </c>
      <c r="D34" s="302">
        <v>14620</v>
      </c>
      <c r="E34" s="302">
        <v>15356</v>
      </c>
      <c r="F34" s="302">
        <v>15021</v>
      </c>
      <c r="G34" s="371">
        <v>15149</v>
      </c>
      <c r="H34" s="301">
        <v>15644</v>
      </c>
      <c r="I34" s="302">
        <v>18687</v>
      </c>
      <c r="J34" s="302">
        <v>18559</v>
      </c>
      <c r="K34" s="302">
        <v>19382</v>
      </c>
      <c r="L34" s="686">
        <v>27554.388753411637</v>
      </c>
      <c r="M34" s="368">
        <v>31477.103814916103</v>
      </c>
      <c r="N34" s="369">
        <v>1</v>
      </c>
      <c r="X34" s="88"/>
    </row>
    <row r="35" spans="2:28" x14ac:dyDescent="0.25">
      <c r="B35" s="105"/>
      <c r="C35" s="159"/>
      <c r="D35" s="159"/>
      <c r="E35" s="159"/>
      <c r="F35" s="159"/>
      <c r="G35" s="159"/>
      <c r="H35" s="159"/>
      <c r="I35" s="159"/>
      <c r="J35" s="159"/>
      <c r="K35" s="159"/>
      <c r="L35" s="159"/>
      <c r="M35" s="159"/>
      <c r="N35" s="160"/>
    </row>
    <row r="36" spans="2:28" x14ac:dyDescent="0.25">
      <c r="B36" s="107" t="s">
        <v>707</v>
      </c>
      <c r="C36" s="131"/>
      <c r="D36" s="131"/>
      <c r="E36" s="131"/>
      <c r="F36" s="131"/>
      <c r="G36" s="131"/>
      <c r="H36" s="134"/>
      <c r="I36" s="167"/>
      <c r="J36" s="167"/>
      <c r="K36" s="167"/>
      <c r="L36" s="167"/>
      <c r="M36" s="131"/>
      <c r="N36" s="132"/>
    </row>
    <row r="37" spans="2:28" x14ac:dyDescent="0.25">
      <c r="B37" s="107" t="s">
        <v>150</v>
      </c>
      <c r="C37" s="131"/>
      <c r="D37" s="131"/>
      <c r="E37" s="131"/>
      <c r="F37" s="131"/>
      <c r="G37" s="131"/>
      <c r="H37" s="134"/>
      <c r="I37" s="167"/>
      <c r="J37" s="167"/>
      <c r="K37" s="167"/>
      <c r="L37" s="167"/>
      <c r="M37" s="131"/>
      <c r="N37" s="132"/>
    </row>
    <row r="38" spans="2:28" x14ac:dyDescent="0.25">
      <c r="B38" s="107" t="s">
        <v>151</v>
      </c>
      <c r="C38" s="131"/>
      <c r="D38" s="131"/>
      <c r="E38" s="131"/>
      <c r="F38" s="131"/>
      <c r="G38" s="131"/>
      <c r="H38" s="134"/>
      <c r="I38" s="167"/>
      <c r="J38" s="167"/>
      <c r="K38" s="167"/>
      <c r="L38" s="167"/>
      <c r="M38" s="131"/>
      <c r="N38" s="132"/>
    </row>
    <row r="39" spans="2:28" x14ac:dyDescent="0.25">
      <c r="B39" s="107" t="s">
        <v>565</v>
      </c>
      <c r="C39" s="131"/>
      <c r="D39" s="131"/>
      <c r="E39" s="131"/>
      <c r="F39" s="131"/>
      <c r="G39" s="131"/>
      <c r="H39" s="134"/>
      <c r="I39" s="167"/>
      <c r="J39" s="167"/>
      <c r="K39" s="167"/>
      <c r="L39" s="167"/>
      <c r="M39" s="131"/>
      <c r="N39" s="132"/>
    </row>
    <row r="40" spans="2:28" x14ac:dyDescent="0.25">
      <c r="B40" s="105"/>
      <c r="C40" s="131"/>
      <c r="D40" s="131"/>
      <c r="E40" s="131"/>
      <c r="F40" s="131"/>
      <c r="G40" s="131"/>
      <c r="H40" s="131"/>
      <c r="I40" s="167"/>
      <c r="J40" s="167"/>
      <c r="K40" s="167"/>
      <c r="L40" s="167"/>
      <c r="M40" s="131"/>
      <c r="N40" s="132"/>
    </row>
    <row r="41" spans="2:28" x14ac:dyDescent="0.25">
      <c r="B41" s="107" t="s">
        <v>709</v>
      </c>
      <c r="C41" s="131"/>
      <c r="D41" s="131"/>
      <c r="E41" s="131"/>
      <c r="F41" s="131"/>
      <c r="G41" s="131"/>
      <c r="H41" s="131"/>
      <c r="I41" s="167"/>
      <c r="J41" s="167"/>
      <c r="K41" s="167"/>
      <c r="L41" s="167"/>
      <c r="M41" s="131"/>
      <c r="N41" s="132"/>
    </row>
    <row r="42" spans="2:28" x14ac:dyDescent="0.25">
      <c r="B42" s="107" t="s">
        <v>566</v>
      </c>
      <c r="C42" s="131"/>
      <c r="D42" s="131"/>
      <c r="E42" s="131"/>
      <c r="F42" s="131"/>
      <c r="G42" s="131"/>
      <c r="H42" s="131"/>
      <c r="I42" s="167"/>
      <c r="J42" s="167"/>
      <c r="K42" s="167"/>
      <c r="L42" s="167"/>
      <c r="M42" s="131"/>
      <c r="N42" s="132"/>
    </row>
    <row r="43" spans="2:28" x14ac:dyDescent="0.25">
      <c r="B43" s="107" t="s">
        <v>710</v>
      </c>
      <c r="C43" s="131"/>
      <c r="D43" s="131"/>
      <c r="E43" s="131"/>
      <c r="F43" s="131"/>
      <c r="G43" s="131"/>
      <c r="H43" s="131"/>
      <c r="I43" s="167"/>
      <c r="J43" s="167"/>
      <c r="K43" s="167"/>
      <c r="L43" s="167"/>
      <c r="M43" s="131"/>
      <c r="N43" s="132"/>
    </row>
    <row r="44" spans="2:28" x14ac:dyDescent="0.15">
      <c r="B44" s="24"/>
      <c r="C44" s="83"/>
      <c r="D44" s="83"/>
      <c r="E44" s="83"/>
      <c r="F44" s="83"/>
      <c r="G44" s="83"/>
      <c r="H44" s="133"/>
      <c r="I44" s="83"/>
      <c r="J44" s="83"/>
      <c r="K44" s="83"/>
      <c r="L44" s="83"/>
      <c r="M44" s="83"/>
      <c r="N44" s="83"/>
    </row>
    <row r="45" spans="2:28" x14ac:dyDescent="0.15">
      <c r="B45" s="24"/>
      <c r="C45" s="83"/>
      <c r="D45" s="83"/>
      <c r="E45" s="83"/>
      <c r="F45" s="83"/>
      <c r="G45" s="83"/>
      <c r="H45" s="133"/>
      <c r="I45" s="83"/>
      <c r="J45" s="83"/>
      <c r="K45" s="83"/>
      <c r="L45" s="83"/>
      <c r="M45" s="83"/>
      <c r="N45" s="83"/>
    </row>
  </sheetData>
  <mergeCells count="48">
    <mergeCell ref="AA3:AA4"/>
    <mergeCell ref="AB3:AB4"/>
    <mergeCell ref="AB26:AB27"/>
    <mergeCell ref="AA26:AA27"/>
    <mergeCell ref="Q26:Q27"/>
    <mergeCell ref="R26:R27"/>
    <mergeCell ref="S26:S27"/>
    <mergeCell ref="T26:T27"/>
    <mergeCell ref="U26:U27"/>
    <mergeCell ref="V26:V27"/>
    <mergeCell ref="W26:W27"/>
    <mergeCell ref="X26:X27"/>
    <mergeCell ref="Y26:Y27"/>
    <mergeCell ref="Z26:Z27"/>
    <mergeCell ref="W3:W4"/>
    <mergeCell ref="X3:X4"/>
    <mergeCell ref="Y3:Y4"/>
    <mergeCell ref="Z3:Z4"/>
    <mergeCell ref="I3:I4"/>
    <mergeCell ref="J3:J4"/>
    <mergeCell ref="K3:K4"/>
    <mergeCell ref="M3:N3"/>
    <mergeCell ref="Q3:Q4"/>
    <mergeCell ref="R3:R4"/>
    <mergeCell ref="S3:S4"/>
    <mergeCell ref="T3:T4"/>
    <mergeCell ref="U3:U4"/>
    <mergeCell ref="V3:V4"/>
    <mergeCell ref="L3:L4"/>
    <mergeCell ref="B26:B27"/>
    <mergeCell ref="C26:C27"/>
    <mergeCell ref="D26:D27"/>
    <mergeCell ref="E26:E27"/>
    <mergeCell ref="H3:H4"/>
    <mergeCell ref="B3:B4"/>
    <mergeCell ref="C3:C4"/>
    <mergeCell ref="D3:D4"/>
    <mergeCell ref="E3:E4"/>
    <mergeCell ref="F3:F4"/>
    <mergeCell ref="G3:G4"/>
    <mergeCell ref="K26:K27"/>
    <mergeCell ref="M26:N26"/>
    <mergeCell ref="F26:F27"/>
    <mergeCell ref="G26:G27"/>
    <mergeCell ref="H26:H27"/>
    <mergeCell ref="I26:I27"/>
    <mergeCell ref="J26:J27"/>
    <mergeCell ref="L26:L27"/>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D4719-40C8-4659-AD92-80DB76368D88}">
  <sheetPr codeName="Sheet36">
    <tabColor theme="8"/>
  </sheetPr>
  <dimension ref="A1:S54"/>
  <sheetViews>
    <sheetView showGridLines="0" topLeftCell="A22" zoomScaleNormal="100" workbookViewId="0">
      <selection activeCell="N23" sqref="N23"/>
    </sheetView>
  </sheetViews>
  <sheetFormatPr defaultColWidth="9" defaultRowHeight="14.25" x14ac:dyDescent="0.25"/>
  <cols>
    <col min="1" max="1" width="3.125" style="2" customWidth="1"/>
    <col min="2" max="9" width="9" style="1"/>
    <col min="10" max="10" width="3.125" style="1" customWidth="1"/>
    <col min="11" max="11" width="9" style="1"/>
    <col min="12" max="12" width="12.375" style="1" customWidth="1"/>
    <col min="13" max="16384" width="9" style="1"/>
  </cols>
  <sheetData>
    <row r="1" spans="2:19" x14ac:dyDescent="0.25">
      <c r="B1" s="1" t="s">
        <v>237</v>
      </c>
    </row>
    <row r="2" spans="2:19" x14ac:dyDescent="0.25">
      <c r="L2" s="1" t="s">
        <v>306</v>
      </c>
    </row>
    <row r="3" spans="2:19" x14ac:dyDescent="0.25">
      <c r="B3" s="37"/>
      <c r="C3" s="38"/>
      <c r="D3" s="38"/>
      <c r="E3" s="38"/>
      <c r="F3" s="38"/>
      <c r="G3" s="38"/>
      <c r="H3" s="38"/>
      <c r="I3" s="39"/>
      <c r="L3" s="1" t="s">
        <v>567</v>
      </c>
    </row>
    <row r="4" spans="2:19" x14ac:dyDescent="0.25">
      <c r="B4" s="36"/>
      <c r="C4" s="32"/>
      <c r="D4" s="32"/>
      <c r="E4" s="32"/>
      <c r="F4" s="32"/>
      <c r="G4" s="32"/>
      <c r="H4" s="32"/>
      <c r="I4" s="40"/>
    </row>
    <row r="5" spans="2:19" x14ac:dyDescent="0.25">
      <c r="B5" s="36"/>
      <c r="C5" s="32"/>
      <c r="D5" s="32"/>
      <c r="E5" s="32"/>
      <c r="F5" s="32"/>
      <c r="G5" s="32"/>
      <c r="H5" s="32"/>
      <c r="I5" s="40"/>
      <c r="L5" s="1" t="s">
        <v>543</v>
      </c>
    </row>
    <row r="6" spans="2:19" x14ac:dyDescent="0.25">
      <c r="B6" s="36"/>
      <c r="C6" s="32"/>
      <c r="D6" s="32"/>
      <c r="E6" s="32"/>
      <c r="F6" s="32"/>
      <c r="G6" s="32"/>
      <c r="H6" s="32"/>
      <c r="I6" s="40"/>
      <c r="L6" s="49" t="s">
        <v>311</v>
      </c>
      <c r="M6" s="556">
        <v>41640</v>
      </c>
      <c r="N6" s="556">
        <v>42005</v>
      </c>
      <c r="O6" s="556">
        <v>42370</v>
      </c>
      <c r="P6" s="556">
        <v>42736</v>
      </c>
      <c r="Q6" s="556" t="s">
        <v>505</v>
      </c>
      <c r="R6" s="556">
        <v>43101</v>
      </c>
      <c r="S6" s="663" t="s">
        <v>682</v>
      </c>
    </row>
    <row r="7" spans="2:19" x14ac:dyDescent="0.25">
      <c r="B7" s="36"/>
      <c r="C7" s="32"/>
      <c r="D7" s="32"/>
      <c r="E7" s="32"/>
      <c r="F7" s="32"/>
      <c r="G7" s="32"/>
      <c r="H7" s="32"/>
      <c r="I7" s="40"/>
      <c r="L7" s="10" t="s">
        <v>132</v>
      </c>
      <c r="M7" s="144">
        <v>558</v>
      </c>
      <c r="N7" s="144">
        <v>565</v>
      </c>
      <c r="O7" s="144">
        <v>514</v>
      </c>
      <c r="P7" s="144">
        <v>534</v>
      </c>
      <c r="Q7" s="144"/>
      <c r="R7" s="53"/>
      <c r="S7" s="520"/>
    </row>
    <row r="8" spans="2:19" x14ac:dyDescent="0.25">
      <c r="B8" s="36"/>
      <c r="C8" s="32"/>
      <c r="D8" s="32"/>
      <c r="E8" s="32"/>
      <c r="F8" s="32"/>
      <c r="G8" s="32"/>
      <c r="H8" s="32"/>
      <c r="I8" s="40"/>
      <c r="L8" s="84" t="s">
        <v>134</v>
      </c>
      <c r="M8" s="164">
        <v>943</v>
      </c>
      <c r="N8" s="164">
        <v>941</v>
      </c>
      <c r="O8" s="164">
        <v>960</v>
      </c>
      <c r="P8" s="164">
        <v>986</v>
      </c>
      <c r="Q8" s="164"/>
      <c r="R8" s="58"/>
      <c r="S8" s="521"/>
    </row>
    <row r="9" spans="2:19" x14ac:dyDescent="0.25">
      <c r="B9" s="36"/>
      <c r="C9" s="32"/>
      <c r="D9" s="32"/>
      <c r="E9" s="32"/>
      <c r="F9" s="32"/>
      <c r="G9" s="32"/>
      <c r="H9" s="32"/>
      <c r="I9" s="40"/>
      <c r="L9" s="84" t="s">
        <v>135</v>
      </c>
      <c r="M9" s="164">
        <v>1228</v>
      </c>
      <c r="N9" s="164">
        <v>1263</v>
      </c>
      <c r="O9" s="164">
        <v>1163</v>
      </c>
      <c r="P9" s="164">
        <v>1178</v>
      </c>
      <c r="Q9" s="164"/>
      <c r="R9" s="58"/>
      <c r="S9" s="521"/>
    </row>
    <row r="10" spans="2:19" x14ac:dyDescent="0.25">
      <c r="B10" s="36"/>
      <c r="C10" s="32"/>
      <c r="D10" s="32"/>
      <c r="E10" s="32"/>
      <c r="F10" s="32"/>
      <c r="G10" s="32"/>
      <c r="H10" s="32"/>
      <c r="I10" s="40"/>
      <c r="L10" s="84" t="s">
        <v>136</v>
      </c>
      <c r="M10" s="164" t="s">
        <v>48</v>
      </c>
      <c r="N10" s="164" t="s">
        <v>48</v>
      </c>
      <c r="O10" s="164" t="s">
        <v>48</v>
      </c>
      <c r="P10" s="164" t="s">
        <v>48</v>
      </c>
      <c r="Q10" s="164"/>
      <c r="R10" s="58"/>
      <c r="S10" s="521"/>
    </row>
    <row r="11" spans="2:19" x14ac:dyDescent="0.25">
      <c r="B11" s="36"/>
      <c r="C11" s="32"/>
      <c r="D11" s="32"/>
      <c r="E11" s="32"/>
      <c r="F11" s="32"/>
      <c r="G11" s="32"/>
      <c r="H11" s="32"/>
      <c r="I11" s="40"/>
      <c r="L11" s="84" t="s">
        <v>71</v>
      </c>
      <c r="M11" s="164">
        <v>795</v>
      </c>
      <c r="N11" s="164">
        <v>836</v>
      </c>
      <c r="O11" s="164">
        <v>889</v>
      </c>
      <c r="P11" s="164">
        <v>966</v>
      </c>
      <c r="Q11" s="164"/>
      <c r="R11" s="58"/>
      <c r="S11" s="521"/>
    </row>
    <row r="12" spans="2:19" x14ac:dyDescent="0.25">
      <c r="B12" s="36"/>
      <c r="C12" s="32"/>
      <c r="D12" s="32"/>
      <c r="E12" s="32"/>
      <c r="F12" s="32"/>
      <c r="G12" s="32"/>
      <c r="H12" s="32"/>
      <c r="I12" s="40"/>
      <c r="L12" s="84" t="s">
        <v>132</v>
      </c>
      <c r="M12" s="164"/>
      <c r="N12" s="164"/>
      <c r="O12" s="164"/>
      <c r="P12" s="164"/>
      <c r="Q12" s="612">
        <v>1578.2561763450053</v>
      </c>
      <c r="R12" s="164">
        <v>1349.8282180317701</v>
      </c>
      <c r="S12" s="687">
        <v>1285.2352357578366</v>
      </c>
    </row>
    <row r="13" spans="2:19" x14ac:dyDescent="0.25">
      <c r="B13" s="36"/>
      <c r="C13" s="32"/>
      <c r="D13" s="32"/>
      <c r="E13" s="32"/>
      <c r="F13" s="32"/>
      <c r="G13" s="32"/>
      <c r="H13" s="32"/>
      <c r="I13" s="40"/>
      <c r="L13" s="84" t="s">
        <v>134</v>
      </c>
      <c r="M13" s="164"/>
      <c r="N13" s="164"/>
      <c r="O13" s="164"/>
      <c r="P13" s="164"/>
      <c r="Q13" s="612">
        <v>1938.8671179778698</v>
      </c>
      <c r="R13" s="164">
        <v>1620.9440218937273</v>
      </c>
      <c r="S13" s="687">
        <v>2029.4046528650676</v>
      </c>
    </row>
    <row r="14" spans="2:19" x14ac:dyDescent="0.25">
      <c r="B14" s="36"/>
      <c r="C14" s="32"/>
      <c r="D14" s="32"/>
      <c r="E14" s="32"/>
      <c r="F14" s="32"/>
      <c r="G14" s="32"/>
      <c r="H14" s="32"/>
      <c r="I14" s="40"/>
      <c r="L14" s="84" t="s">
        <v>135</v>
      </c>
      <c r="M14" s="164"/>
      <c r="N14" s="164"/>
      <c r="O14" s="164"/>
      <c r="P14" s="164"/>
      <c r="Q14" s="612">
        <v>2014.5899049014099</v>
      </c>
      <c r="R14" s="164">
        <v>1759.154789294292</v>
      </c>
      <c r="S14" s="687">
        <v>1906.2757542263212</v>
      </c>
    </row>
    <row r="15" spans="2:19" x14ac:dyDescent="0.25">
      <c r="B15" s="36"/>
      <c r="C15" s="32"/>
      <c r="D15" s="32"/>
      <c r="E15" s="32"/>
      <c r="F15" s="32"/>
      <c r="G15" s="32"/>
      <c r="H15" s="32"/>
      <c r="I15" s="40"/>
      <c r="L15" s="84" t="s">
        <v>136</v>
      </c>
      <c r="M15" s="164"/>
      <c r="N15" s="164"/>
      <c r="O15" s="164"/>
      <c r="P15" s="164"/>
      <c r="Q15" s="612">
        <v>669.56242986876771</v>
      </c>
      <c r="R15" s="164">
        <v>466.1156154389667</v>
      </c>
      <c r="S15" s="687">
        <v>897.08691972937436</v>
      </c>
    </row>
    <row r="16" spans="2:19" x14ac:dyDescent="0.25">
      <c r="B16" s="36"/>
      <c r="C16" s="32"/>
      <c r="D16" s="32"/>
      <c r="E16" s="32"/>
      <c r="F16" s="32"/>
      <c r="G16" s="32"/>
      <c r="H16" s="32"/>
      <c r="I16" s="40"/>
      <c r="L16" s="50" t="s">
        <v>71</v>
      </c>
      <c r="M16" s="145"/>
      <c r="N16" s="145"/>
      <c r="O16" s="145"/>
      <c r="P16" s="145"/>
      <c r="Q16" s="614">
        <v>201.44484653514846</v>
      </c>
      <c r="R16" s="145">
        <v>263.55757648177291</v>
      </c>
      <c r="S16" s="688">
        <v>177.60416632542078</v>
      </c>
    </row>
    <row r="17" spans="2:19" x14ac:dyDescent="0.25">
      <c r="B17" s="36"/>
      <c r="C17" s="32"/>
      <c r="D17" s="32"/>
      <c r="E17" s="32"/>
      <c r="F17" s="32"/>
      <c r="G17" s="32"/>
      <c r="H17" s="32"/>
      <c r="I17" s="40"/>
      <c r="L17" s="50" t="s">
        <v>137</v>
      </c>
      <c r="M17" s="145">
        <v>3524</v>
      </c>
      <c r="N17" s="145">
        <v>3605</v>
      </c>
      <c r="O17" s="145">
        <v>3526</v>
      </c>
      <c r="P17" s="145">
        <v>3664</v>
      </c>
      <c r="Q17" s="614">
        <v>6402.7204756282008</v>
      </c>
      <c r="R17" s="145">
        <v>5459.6002211405284</v>
      </c>
      <c r="S17" s="688">
        <v>6295.6067289040211</v>
      </c>
    </row>
    <row r="18" spans="2:19" x14ac:dyDescent="0.25">
      <c r="B18" s="36"/>
      <c r="C18" s="32"/>
      <c r="D18" s="32"/>
      <c r="E18" s="32"/>
      <c r="F18" s="32"/>
      <c r="G18" s="32"/>
      <c r="H18" s="32"/>
      <c r="I18" s="40"/>
      <c r="L18" s="64" t="s">
        <v>506</v>
      </c>
      <c r="M18" s="166">
        <v>3524</v>
      </c>
      <c r="N18" s="166">
        <v>3605</v>
      </c>
      <c r="O18" s="166">
        <v>3526</v>
      </c>
      <c r="P18" s="166">
        <v>3664</v>
      </c>
      <c r="Q18" s="166">
        <v>6402.7204756282017</v>
      </c>
      <c r="R18" s="166">
        <v>5459.6002211405284</v>
      </c>
      <c r="S18" s="166">
        <f>SUM(S12:S16)</f>
        <v>6295.6067289040211</v>
      </c>
    </row>
    <row r="19" spans="2:19" x14ac:dyDescent="0.25">
      <c r="B19" s="36"/>
      <c r="C19" s="32"/>
      <c r="D19" s="32"/>
      <c r="E19" s="32"/>
      <c r="F19" s="32"/>
      <c r="G19" s="32"/>
      <c r="H19" s="32"/>
      <c r="I19" s="40"/>
      <c r="L19" s="64"/>
      <c r="M19" s="166"/>
      <c r="N19" s="166"/>
      <c r="O19" s="166"/>
      <c r="P19" s="166"/>
      <c r="Q19" s="166"/>
      <c r="R19" s="166"/>
    </row>
    <row r="20" spans="2:19" x14ac:dyDescent="0.25">
      <c r="B20" s="36"/>
      <c r="C20" s="32"/>
      <c r="D20" s="32"/>
      <c r="E20" s="32"/>
      <c r="F20" s="32"/>
      <c r="G20" s="32"/>
      <c r="H20" s="32"/>
      <c r="I20" s="40"/>
      <c r="L20" s="64"/>
      <c r="M20" s="166"/>
      <c r="N20" s="166"/>
      <c r="O20" s="166"/>
      <c r="P20" s="166"/>
      <c r="Q20" s="166"/>
      <c r="R20" s="166"/>
    </row>
    <row r="21" spans="2:19" x14ac:dyDescent="0.25">
      <c r="B21" s="36"/>
      <c r="C21" s="32"/>
      <c r="D21" s="32"/>
      <c r="E21" s="32"/>
      <c r="F21" s="32"/>
      <c r="G21" s="32"/>
      <c r="H21" s="32"/>
      <c r="I21" s="40"/>
      <c r="L21" s="64"/>
      <c r="M21" s="166"/>
      <c r="N21" s="166"/>
      <c r="O21" s="166"/>
      <c r="P21" s="166"/>
      <c r="Q21" s="166"/>
      <c r="R21" s="166"/>
    </row>
    <row r="22" spans="2:19" x14ac:dyDescent="0.25">
      <c r="B22" s="36"/>
      <c r="C22" s="32"/>
      <c r="D22" s="32"/>
      <c r="E22" s="32"/>
      <c r="F22" s="32"/>
      <c r="G22" s="32"/>
      <c r="H22" s="32"/>
      <c r="I22" s="40"/>
      <c r="L22" s="7"/>
    </row>
    <row r="23" spans="2:19" x14ac:dyDescent="0.25">
      <c r="B23" s="36"/>
      <c r="C23" s="32"/>
      <c r="D23" s="32"/>
      <c r="E23" s="32"/>
      <c r="F23" s="32"/>
      <c r="G23" s="32"/>
      <c r="H23" s="32"/>
      <c r="I23" s="40"/>
      <c r="L23" s="7"/>
    </row>
    <row r="24" spans="2:19" x14ac:dyDescent="0.25">
      <c r="B24" s="36"/>
      <c r="C24" s="32"/>
      <c r="D24" s="32"/>
      <c r="E24" s="32"/>
      <c r="F24" s="32"/>
      <c r="G24" s="32"/>
      <c r="H24" s="32"/>
      <c r="I24" s="40"/>
      <c r="L24" s="7"/>
    </row>
    <row r="25" spans="2:19" x14ac:dyDescent="0.25">
      <c r="B25" s="41"/>
      <c r="C25" s="42"/>
      <c r="D25" s="42"/>
      <c r="E25" s="42"/>
      <c r="F25" s="42"/>
      <c r="G25" s="42"/>
      <c r="H25" s="42"/>
      <c r="I25" s="43"/>
      <c r="L25" s="7"/>
    </row>
    <row r="26" spans="2:19" x14ac:dyDescent="0.25">
      <c r="B26" s="32"/>
      <c r="C26" s="32"/>
      <c r="D26" s="32"/>
      <c r="E26" s="32"/>
      <c r="F26" s="32"/>
      <c r="G26" s="32"/>
      <c r="H26" s="32"/>
      <c r="I26" s="32"/>
      <c r="L26" s="7"/>
    </row>
    <row r="27" spans="2:19" x14ac:dyDescent="0.25">
      <c r="B27" s="83" t="s">
        <v>238</v>
      </c>
      <c r="L27" s="1" t="s">
        <v>306</v>
      </c>
    </row>
    <row r="28" spans="2:19" x14ac:dyDescent="0.25">
      <c r="L28" s="1" t="s">
        <v>567</v>
      </c>
    </row>
    <row r="29" spans="2:19" x14ac:dyDescent="0.25">
      <c r="B29" s="37"/>
      <c r="C29" s="38"/>
      <c r="D29" s="38"/>
      <c r="E29" s="38"/>
      <c r="F29" s="38"/>
      <c r="G29" s="38"/>
      <c r="H29" s="38"/>
      <c r="I29" s="39"/>
    </row>
    <row r="30" spans="2:19" x14ac:dyDescent="0.25">
      <c r="B30" s="36"/>
      <c r="C30" s="32"/>
      <c r="D30" s="32"/>
      <c r="E30" s="32"/>
      <c r="F30" s="32"/>
      <c r="G30" s="32"/>
      <c r="H30" s="32"/>
      <c r="I30" s="40"/>
      <c r="L30" s="1" t="s">
        <v>543</v>
      </c>
    </row>
    <row r="31" spans="2:19" x14ac:dyDescent="0.25">
      <c r="B31" s="36"/>
      <c r="C31" s="32"/>
      <c r="D31" s="32"/>
      <c r="E31" s="32"/>
      <c r="F31" s="32"/>
      <c r="G31" s="32"/>
      <c r="H31" s="32"/>
      <c r="I31" s="40"/>
      <c r="L31" s="49" t="s">
        <v>311</v>
      </c>
      <c r="M31" s="556">
        <v>41640</v>
      </c>
      <c r="N31" s="556">
        <v>42005</v>
      </c>
      <c r="O31" s="556">
        <v>42370</v>
      </c>
      <c r="P31" s="556">
        <v>42736</v>
      </c>
      <c r="Q31" s="556" t="s">
        <v>505</v>
      </c>
      <c r="R31" s="556">
        <v>43101</v>
      </c>
      <c r="S31" s="663" t="s">
        <v>682</v>
      </c>
    </row>
    <row r="32" spans="2:19" x14ac:dyDescent="0.25">
      <c r="B32" s="36"/>
      <c r="C32" s="32"/>
      <c r="D32" s="32"/>
      <c r="E32" s="32"/>
      <c r="F32" s="32"/>
      <c r="G32" s="32"/>
      <c r="H32" s="32"/>
      <c r="I32" s="40"/>
      <c r="L32" s="10" t="s">
        <v>132</v>
      </c>
      <c r="M32" s="144">
        <v>1413</v>
      </c>
      <c r="N32" s="144">
        <v>1710</v>
      </c>
      <c r="O32" s="144">
        <v>1743</v>
      </c>
      <c r="P32" s="144">
        <v>1776</v>
      </c>
      <c r="Q32" s="144"/>
      <c r="R32" s="53"/>
      <c r="S32" s="520"/>
    </row>
    <row r="33" spans="2:19" x14ac:dyDescent="0.25">
      <c r="B33" s="36"/>
      <c r="C33" s="32"/>
      <c r="D33" s="32"/>
      <c r="E33" s="32"/>
      <c r="F33" s="32"/>
      <c r="G33" s="32"/>
      <c r="H33" s="32"/>
      <c r="I33" s="40"/>
      <c r="L33" s="84" t="s">
        <v>133</v>
      </c>
      <c r="M33" s="164">
        <v>9348</v>
      </c>
      <c r="N33" s="164">
        <v>11092</v>
      </c>
      <c r="O33" s="164">
        <v>10840</v>
      </c>
      <c r="P33" s="164">
        <v>11249</v>
      </c>
      <c r="Q33" s="164"/>
      <c r="R33" s="58"/>
      <c r="S33" s="521"/>
    </row>
    <row r="34" spans="2:19" x14ac:dyDescent="0.25">
      <c r="B34" s="36"/>
      <c r="C34" s="32"/>
      <c r="D34" s="32"/>
      <c r="E34" s="32"/>
      <c r="F34" s="32"/>
      <c r="G34" s="32"/>
      <c r="H34" s="32"/>
      <c r="I34" s="40"/>
      <c r="L34" s="84" t="s">
        <v>134</v>
      </c>
      <c r="M34" s="164">
        <v>1609</v>
      </c>
      <c r="N34" s="164">
        <v>1921</v>
      </c>
      <c r="O34" s="164">
        <v>1864</v>
      </c>
      <c r="P34" s="164">
        <v>2072</v>
      </c>
      <c r="Q34" s="164"/>
      <c r="R34" s="58"/>
      <c r="S34" s="521"/>
    </row>
    <row r="35" spans="2:19" x14ac:dyDescent="0.25">
      <c r="B35" s="36"/>
      <c r="C35" s="32"/>
      <c r="D35" s="32"/>
      <c r="E35" s="32"/>
      <c r="F35" s="32"/>
      <c r="G35" s="32"/>
      <c r="H35" s="32"/>
      <c r="I35" s="40"/>
      <c r="L35" s="84" t="s">
        <v>135</v>
      </c>
      <c r="M35" s="164">
        <v>2219</v>
      </c>
      <c r="N35" s="164">
        <v>2602</v>
      </c>
      <c r="O35" s="164">
        <v>2773</v>
      </c>
      <c r="P35" s="164">
        <v>2867</v>
      </c>
      <c r="Q35" s="164"/>
      <c r="R35" s="58"/>
      <c r="S35" s="521"/>
    </row>
    <row r="36" spans="2:19" x14ac:dyDescent="0.25">
      <c r="B36" s="36"/>
      <c r="C36" s="32"/>
      <c r="D36" s="32"/>
      <c r="E36" s="32"/>
      <c r="F36" s="32"/>
      <c r="G36" s="32"/>
      <c r="H36" s="32"/>
      <c r="I36" s="40"/>
      <c r="L36" s="84" t="s">
        <v>136</v>
      </c>
      <c r="M36" s="164" t="s">
        <v>48</v>
      </c>
      <c r="N36" s="164" t="s">
        <v>48</v>
      </c>
      <c r="O36" s="164" t="s">
        <v>48</v>
      </c>
      <c r="P36" s="164" t="s">
        <v>48</v>
      </c>
      <c r="Q36" s="164"/>
      <c r="R36" s="58"/>
      <c r="S36" s="521"/>
    </row>
    <row r="37" spans="2:19" x14ac:dyDescent="0.25">
      <c r="B37" s="36"/>
      <c r="C37" s="32"/>
      <c r="D37" s="32"/>
      <c r="E37" s="32"/>
      <c r="F37" s="32"/>
      <c r="G37" s="32"/>
      <c r="H37" s="32"/>
      <c r="I37" s="40"/>
      <c r="L37" s="84" t="s">
        <v>71</v>
      </c>
      <c r="M37" s="164">
        <v>1055</v>
      </c>
      <c r="N37" s="164">
        <v>1362</v>
      </c>
      <c r="O37" s="164">
        <v>1339</v>
      </c>
      <c r="P37" s="164">
        <v>1418</v>
      </c>
      <c r="Q37" s="164"/>
      <c r="R37" s="58"/>
      <c r="S37" s="521"/>
    </row>
    <row r="38" spans="2:19" x14ac:dyDescent="0.25">
      <c r="B38" s="36"/>
      <c r="C38" s="32"/>
      <c r="D38" s="32"/>
      <c r="E38" s="32"/>
      <c r="F38" s="32"/>
      <c r="G38" s="32"/>
      <c r="H38" s="32"/>
      <c r="I38" s="40"/>
      <c r="L38" s="84" t="s">
        <v>132</v>
      </c>
      <c r="M38" s="164"/>
      <c r="N38" s="164"/>
      <c r="O38" s="164"/>
      <c r="P38" s="164"/>
      <c r="Q38" s="612">
        <v>5143.8041087681886</v>
      </c>
      <c r="R38" s="164">
        <v>4413.122556989023</v>
      </c>
      <c r="S38" s="687">
        <v>3899.6998704773773</v>
      </c>
    </row>
    <row r="39" spans="2:19" x14ac:dyDescent="0.25">
      <c r="B39" s="36"/>
      <c r="C39" s="32"/>
      <c r="D39" s="32"/>
      <c r="E39" s="32"/>
      <c r="F39" s="32"/>
      <c r="G39" s="32"/>
      <c r="H39" s="32"/>
      <c r="I39" s="40"/>
      <c r="L39" s="84" t="s">
        <v>133</v>
      </c>
      <c r="M39" s="164"/>
      <c r="N39" s="164"/>
      <c r="O39" s="164"/>
      <c r="P39" s="164"/>
      <c r="Q39" s="612">
        <v>10640.691149683847</v>
      </c>
      <c r="R39" s="164">
        <v>12570.856175435334</v>
      </c>
      <c r="S39" s="687">
        <v>14342.091190162524</v>
      </c>
    </row>
    <row r="40" spans="2:19" x14ac:dyDescent="0.25">
      <c r="B40" s="36"/>
      <c r="C40" s="32"/>
      <c r="D40" s="32"/>
      <c r="E40" s="32"/>
      <c r="F40" s="32"/>
      <c r="G40" s="32"/>
      <c r="H40" s="32"/>
      <c r="I40" s="40"/>
      <c r="L40" s="84" t="s">
        <v>134</v>
      </c>
      <c r="M40" s="164"/>
      <c r="N40" s="164"/>
      <c r="O40" s="164"/>
      <c r="P40" s="164"/>
      <c r="Q40" s="612">
        <v>3500.5383275270942</v>
      </c>
      <c r="R40" s="164">
        <v>4070.0302357750666</v>
      </c>
      <c r="S40" s="687">
        <v>4604.1813263107051</v>
      </c>
    </row>
    <row r="41" spans="2:19" x14ac:dyDescent="0.25">
      <c r="B41" s="36"/>
      <c r="C41" s="32"/>
      <c r="D41" s="32"/>
      <c r="E41" s="32"/>
      <c r="F41" s="32"/>
      <c r="G41" s="32"/>
      <c r="H41" s="32"/>
      <c r="I41" s="40"/>
      <c r="L41" s="84" t="s">
        <v>135</v>
      </c>
      <c r="M41" s="164"/>
      <c r="N41" s="164"/>
      <c r="O41" s="164"/>
      <c r="P41" s="164"/>
      <c r="Q41" s="612">
        <v>4869.1317025928156</v>
      </c>
      <c r="R41" s="164">
        <v>5022.8280728460868</v>
      </c>
      <c r="S41" s="687">
        <v>7080.2922365103368</v>
      </c>
    </row>
    <row r="42" spans="2:19" x14ac:dyDescent="0.25">
      <c r="B42" s="36"/>
      <c r="C42" s="32"/>
      <c r="D42" s="32"/>
      <c r="E42" s="32"/>
      <c r="F42" s="32"/>
      <c r="G42" s="32"/>
      <c r="H42" s="32"/>
      <c r="I42" s="40"/>
      <c r="L42" s="84" t="s">
        <v>136</v>
      </c>
      <c r="M42" s="164"/>
      <c r="N42" s="164"/>
      <c r="O42" s="164"/>
      <c r="P42" s="164"/>
      <c r="Q42" s="612">
        <v>525.54132436359077</v>
      </c>
      <c r="R42" s="164">
        <v>1046.408704762629</v>
      </c>
      <c r="S42" s="687">
        <v>1003.7869922110078</v>
      </c>
    </row>
    <row r="43" spans="2:19" x14ac:dyDescent="0.25">
      <c r="B43" s="36"/>
      <c r="C43" s="32"/>
      <c r="D43" s="32"/>
      <c r="E43" s="32"/>
      <c r="F43" s="32"/>
      <c r="G43" s="32"/>
      <c r="H43" s="32"/>
      <c r="I43" s="40"/>
      <c r="L43" s="50" t="s">
        <v>71</v>
      </c>
      <c r="M43" s="145"/>
      <c r="N43" s="145"/>
      <c r="O43" s="145"/>
      <c r="P43" s="145"/>
      <c r="Q43" s="614">
        <v>264.82053237216093</v>
      </c>
      <c r="R43" s="145">
        <v>431.14300760349727</v>
      </c>
      <c r="S43" s="688">
        <v>547.05219924415201</v>
      </c>
    </row>
    <row r="44" spans="2:19" x14ac:dyDescent="0.25">
      <c r="B44" s="36"/>
      <c r="C44" s="32"/>
      <c r="D44" s="32"/>
      <c r="E44" s="32"/>
      <c r="F44" s="32"/>
      <c r="G44" s="32"/>
      <c r="H44" s="32"/>
      <c r="I44" s="40"/>
      <c r="L44" s="50" t="s">
        <v>137</v>
      </c>
      <c r="M44" s="145">
        <v>15644</v>
      </c>
      <c r="N44" s="145">
        <v>18687</v>
      </c>
      <c r="O44" s="145">
        <v>18559</v>
      </c>
      <c r="P44" s="145">
        <v>19382</v>
      </c>
      <c r="Q44" s="614">
        <v>24944.527145307697</v>
      </c>
      <c r="R44" s="146">
        <v>27554.388753411637</v>
      </c>
      <c r="S44" s="146">
        <v>31477.103814916103</v>
      </c>
    </row>
    <row r="45" spans="2:19" x14ac:dyDescent="0.25">
      <c r="B45" s="36"/>
      <c r="C45" s="32"/>
      <c r="D45" s="32"/>
      <c r="E45" s="32"/>
      <c r="F45" s="32"/>
      <c r="G45" s="32"/>
      <c r="H45" s="32"/>
      <c r="I45" s="40"/>
      <c r="L45" s="64" t="s">
        <v>506</v>
      </c>
      <c r="M45" s="166">
        <v>15644</v>
      </c>
      <c r="N45" s="166">
        <v>18687</v>
      </c>
      <c r="O45" s="166">
        <v>18559</v>
      </c>
      <c r="P45" s="166">
        <v>19382</v>
      </c>
      <c r="Q45" s="166">
        <v>24944.527145307697</v>
      </c>
      <c r="R45" s="166">
        <v>27554.388753411637</v>
      </c>
      <c r="S45" s="88">
        <f>SUM(S38:S43)</f>
        <v>31477.103814916103</v>
      </c>
    </row>
    <row r="46" spans="2:19" x14ac:dyDescent="0.25">
      <c r="B46" s="36"/>
      <c r="C46" s="32"/>
      <c r="D46" s="32"/>
      <c r="E46" s="32"/>
      <c r="F46" s="32"/>
      <c r="G46" s="32"/>
      <c r="H46" s="32"/>
      <c r="I46" s="40"/>
      <c r="L46" s="64"/>
      <c r="M46" s="166"/>
      <c r="N46" s="166"/>
      <c r="O46" s="166"/>
      <c r="P46" s="166"/>
      <c r="Q46" s="166"/>
      <c r="R46" s="166"/>
    </row>
    <row r="47" spans="2:19" x14ac:dyDescent="0.25">
      <c r="B47" s="36"/>
      <c r="C47" s="32"/>
      <c r="D47" s="32"/>
      <c r="E47" s="32"/>
      <c r="F47" s="32"/>
      <c r="G47" s="32"/>
      <c r="H47" s="32"/>
      <c r="I47" s="40"/>
      <c r="L47" s="64"/>
      <c r="M47" s="166"/>
      <c r="N47" s="166"/>
      <c r="O47" s="166"/>
      <c r="P47" s="166"/>
      <c r="Q47" s="166"/>
      <c r="R47" s="166"/>
    </row>
    <row r="48" spans="2:19" x14ac:dyDescent="0.25">
      <c r="B48" s="36"/>
      <c r="C48" s="32"/>
      <c r="D48" s="32"/>
      <c r="E48" s="32"/>
      <c r="F48" s="32"/>
      <c r="G48" s="32"/>
      <c r="H48" s="32"/>
      <c r="I48" s="40"/>
      <c r="L48" s="64"/>
      <c r="M48" s="166"/>
      <c r="N48" s="166"/>
      <c r="O48" s="166"/>
      <c r="P48" s="166"/>
      <c r="Q48" s="166"/>
      <c r="R48" s="166"/>
    </row>
    <row r="49" spans="2:18" x14ac:dyDescent="0.25">
      <c r="B49" s="36"/>
      <c r="C49" s="32"/>
      <c r="D49" s="32"/>
      <c r="E49" s="32"/>
      <c r="F49" s="32"/>
      <c r="G49" s="32"/>
      <c r="H49" s="32"/>
      <c r="I49" s="40"/>
      <c r="L49" s="64"/>
      <c r="M49" s="166"/>
      <c r="N49" s="166"/>
      <c r="O49" s="166"/>
      <c r="P49" s="166"/>
      <c r="Q49" s="166"/>
      <c r="R49" s="166"/>
    </row>
    <row r="50" spans="2:18" x14ac:dyDescent="0.25">
      <c r="B50" s="36"/>
      <c r="C50" s="32"/>
      <c r="D50" s="32"/>
      <c r="E50" s="32"/>
      <c r="F50" s="32"/>
      <c r="G50" s="32"/>
      <c r="H50" s="32"/>
      <c r="I50" s="40"/>
      <c r="L50" s="7"/>
    </row>
    <row r="51" spans="2:18" x14ac:dyDescent="0.25">
      <c r="B51" s="41"/>
      <c r="C51" s="42"/>
      <c r="D51" s="42"/>
      <c r="E51" s="42"/>
      <c r="F51" s="42"/>
      <c r="G51" s="42"/>
      <c r="H51" s="42"/>
      <c r="I51" s="43"/>
    </row>
    <row r="52" spans="2:18" x14ac:dyDescent="0.15">
      <c r="B52" s="24"/>
    </row>
    <row r="53" spans="2:18" x14ac:dyDescent="0.15">
      <c r="B53" s="24"/>
    </row>
    <row r="54" spans="2:18" x14ac:dyDescent="0.15">
      <c r="B54" s="24"/>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98FE7-7ED8-40AC-8049-FC4606C1B8A2}">
  <sheetPr codeName="Sheet49">
    <tabColor theme="4"/>
  </sheetPr>
  <dimension ref="A1:AG38"/>
  <sheetViews>
    <sheetView showGridLines="0" zoomScale="70" zoomScaleNormal="70" workbookViewId="0">
      <selection activeCell="B35" sqref="B35"/>
    </sheetView>
  </sheetViews>
  <sheetFormatPr defaultColWidth="9" defaultRowHeight="14.25" x14ac:dyDescent="0.25"/>
  <cols>
    <col min="1" max="1" width="3.125" style="2" customWidth="1"/>
    <col min="2" max="2" width="13.625" style="1" customWidth="1"/>
    <col min="3" max="3" width="11.75" style="1" customWidth="1"/>
    <col min="4" max="17" width="8.375" style="1" customWidth="1"/>
    <col min="18" max="18" width="8.625" style="1" customWidth="1"/>
    <col min="19" max="19" width="3.125" style="1" customWidth="1"/>
    <col min="20" max="20" width="9" style="1"/>
    <col min="21" max="21" width="12.625" style="1" bestFit="1" customWidth="1"/>
    <col min="22" max="16384" width="9" style="1"/>
  </cols>
  <sheetData>
    <row r="1" spans="1:33" x14ac:dyDescent="0.25">
      <c r="A1" s="8" t="s">
        <v>754</v>
      </c>
    </row>
    <row r="2" spans="1:33" x14ac:dyDescent="0.25">
      <c r="U2" s="1" t="s">
        <v>352</v>
      </c>
    </row>
    <row r="3" spans="1:33" x14ac:dyDescent="0.25">
      <c r="A3" s="2" t="s">
        <v>177</v>
      </c>
      <c r="U3" s="1" t="s">
        <v>568</v>
      </c>
      <c r="V3" s="1" t="s">
        <v>569</v>
      </c>
    </row>
    <row r="4" spans="1:33" ht="15" thickBot="1" x14ac:dyDescent="0.3">
      <c r="P4" s="65" t="s">
        <v>570</v>
      </c>
      <c r="U4" s="1" t="s">
        <v>571</v>
      </c>
      <c r="V4" s="1" t="s">
        <v>572</v>
      </c>
    </row>
    <row r="5" spans="1:33" x14ac:dyDescent="0.25">
      <c r="B5" s="70" t="s">
        <v>436</v>
      </c>
      <c r="C5" s="71" t="s">
        <v>573</v>
      </c>
      <c r="D5" s="72" t="s">
        <v>460</v>
      </c>
      <c r="E5" s="73" t="s">
        <v>462</v>
      </c>
      <c r="F5" s="73" t="s">
        <v>464</v>
      </c>
      <c r="G5" s="73" t="s">
        <v>466</v>
      </c>
      <c r="H5" s="73" t="s">
        <v>468</v>
      </c>
      <c r="I5" s="76" t="s">
        <v>470</v>
      </c>
      <c r="J5" s="77" t="s">
        <v>472</v>
      </c>
      <c r="K5" s="73" t="s">
        <v>474</v>
      </c>
      <c r="L5" s="73" t="s">
        <v>476</v>
      </c>
      <c r="M5" s="73" t="s">
        <v>478</v>
      </c>
      <c r="N5" s="73" t="s">
        <v>480</v>
      </c>
      <c r="O5" s="74" t="s">
        <v>482</v>
      </c>
      <c r="P5" s="137" t="s">
        <v>483</v>
      </c>
      <c r="Q5" s="138" t="s">
        <v>574</v>
      </c>
      <c r="R5" s="388" t="s">
        <v>149</v>
      </c>
      <c r="U5" s="1" t="s">
        <v>575</v>
      </c>
    </row>
    <row r="6" spans="1:33" ht="17.100000000000001" customHeight="1" x14ac:dyDescent="0.25">
      <c r="B6" s="1105" t="s">
        <v>278</v>
      </c>
      <c r="C6" s="135" t="s">
        <v>576</v>
      </c>
      <c r="D6" s="432">
        <v>1</v>
      </c>
      <c r="E6" s="433"/>
      <c r="F6" s="433"/>
      <c r="G6" s="433">
        <v>1</v>
      </c>
      <c r="H6" s="433">
        <v>11</v>
      </c>
      <c r="I6" s="434">
        <v>4</v>
      </c>
      <c r="J6" s="883"/>
      <c r="K6" s="433"/>
      <c r="L6" s="433">
        <v>9</v>
      </c>
      <c r="M6" s="433">
        <v>20</v>
      </c>
      <c r="N6" s="433">
        <v>15</v>
      </c>
      <c r="O6" s="435">
        <v>9</v>
      </c>
      <c r="P6" s="436">
        <f>SUM(D6:O6)</f>
        <v>70</v>
      </c>
      <c r="Q6" s="689">
        <v>66</v>
      </c>
      <c r="R6" s="438" t="s">
        <v>72</v>
      </c>
    </row>
    <row r="7" spans="1:33" ht="17.100000000000001" customHeight="1" x14ac:dyDescent="0.25">
      <c r="B7" s="1106"/>
      <c r="C7" s="21" t="s">
        <v>143</v>
      </c>
      <c r="D7" s="286">
        <v>86</v>
      </c>
      <c r="E7" s="439"/>
      <c r="F7" s="439"/>
      <c r="G7" s="439">
        <v>10</v>
      </c>
      <c r="H7" s="439">
        <v>259</v>
      </c>
      <c r="I7" s="440">
        <v>136</v>
      </c>
      <c r="J7" s="884"/>
      <c r="K7" s="439"/>
      <c r="L7" s="439">
        <v>475</v>
      </c>
      <c r="M7" s="439">
        <v>1033</v>
      </c>
      <c r="N7" s="439">
        <v>915</v>
      </c>
      <c r="O7" s="441">
        <v>1144</v>
      </c>
      <c r="P7" s="442">
        <f t="shared" ref="P7:P23" si="0">SUM(D7:O7)</f>
        <v>4058</v>
      </c>
      <c r="Q7" s="690">
        <v>3821</v>
      </c>
      <c r="R7" s="287">
        <f>P7/Q7-1</f>
        <v>6.2025647736194678E-2</v>
      </c>
      <c r="U7" s="1" t="s">
        <v>577</v>
      </c>
    </row>
    <row r="8" spans="1:33" ht="17.100000000000001" customHeight="1" x14ac:dyDescent="0.25">
      <c r="B8" s="1105" t="s">
        <v>279</v>
      </c>
      <c r="C8" s="135" t="s">
        <v>576</v>
      </c>
      <c r="D8" s="432">
        <v>8</v>
      </c>
      <c r="E8" s="433">
        <v>1</v>
      </c>
      <c r="F8" s="433">
        <v>2</v>
      </c>
      <c r="G8" s="433">
        <v>5</v>
      </c>
      <c r="H8" s="433">
        <v>10</v>
      </c>
      <c r="I8" s="434">
        <v>5</v>
      </c>
      <c r="J8" s="883">
        <v>3</v>
      </c>
      <c r="K8" s="433">
        <v>1</v>
      </c>
      <c r="L8" s="433">
        <v>35</v>
      </c>
      <c r="M8" s="433">
        <v>20</v>
      </c>
      <c r="N8" s="433">
        <v>19</v>
      </c>
      <c r="O8" s="435">
        <v>7</v>
      </c>
      <c r="P8" s="436">
        <f t="shared" si="0"/>
        <v>116</v>
      </c>
      <c r="Q8" s="689">
        <v>99</v>
      </c>
      <c r="R8" s="438" t="s">
        <v>72</v>
      </c>
      <c r="U8" s="114" t="s">
        <v>578</v>
      </c>
      <c r="V8" s="140">
        <v>1</v>
      </c>
      <c r="W8" s="141">
        <v>2</v>
      </c>
      <c r="X8" s="141">
        <v>3</v>
      </c>
      <c r="Y8" s="141">
        <v>4</v>
      </c>
      <c r="Z8" s="141">
        <v>5</v>
      </c>
      <c r="AA8" s="141">
        <v>6</v>
      </c>
      <c r="AB8" s="141">
        <v>7</v>
      </c>
      <c r="AC8" s="141">
        <v>8</v>
      </c>
      <c r="AD8" s="141">
        <v>9</v>
      </c>
      <c r="AE8" s="141">
        <v>10</v>
      </c>
      <c r="AF8" s="141">
        <v>11</v>
      </c>
      <c r="AG8" s="142">
        <v>12</v>
      </c>
    </row>
    <row r="9" spans="1:33" ht="17.100000000000001" customHeight="1" x14ac:dyDescent="0.25">
      <c r="B9" s="1106"/>
      <c r="C9" s="21" t="s">
        <v>143</v>
      </c>
      <c r="D9" s="286">
        <v>1394</v>
      </c>
      <c r="E9" s="439">
        <v>105</v>
      </c>
      <c r="F9" s="439">
        <v>682</v>
      </c>
      <c r="G9" s="439">
        <v>1701</v>
      </c>
      <c r="H9" s="439">
        <v>644</v>
      </c>
      <c r="I9" s="440">
        <v>487</v>
      </c>
      <c r="J9" s="884">
        <v>144</v>
      </c>
      <c r="K9" s="439">
        <v>44</v>
      </c>
      <c r="L9" s="439">
        <v>2688</v>
      </c>
      <c r="M9" s="439">
        <v>2644</v>
      </c>
      <c r="N9" s="439">
        <v>995</v>
      </c>
      <c r="O9" s="441">
        <v>1082</v>
      </c>
      <c r="P9" s="442">
        <f>SUM(D9:O9)</f>
        <v>12610</v>
      </c>
      <c r="Q9" s="690">
        <v>9539</v>
      </c>
      <c r="R9" s="287">
        <f>P9/Q9-1</f>
        <v>0.32194150330223303</v>
      </c>
      <c r="U9" s="120" t="s">
        <v>278</v>
      </c>
      <c r="V9" s="183">
        <v>1</v>
      </c>
      <c r="W9" s="184"/>
      <c r="X9" s="184"/>
      <c r="Y9" s="184">
        <v>1</v>
      </c>
      <c r="Z9" s="184">
        <v>11</v>
      </c>
      <c r="AA9" s="184">
        <v>4</v>
      </c>
      <c r="AB9" s="184"/>
      <c r="AC9" s="184"/>
      <c r="AD9" s="184">
        <v>9</v>
      </c>
      <c r="AE9" s="184">
        <v>20</v>
      </c>
      <c r="AF9" s="184">
        <v>15</v>
      </c>
      <c r="AG9" s="185">
        <v>9</v>
      </c>
    </row>
    <row r="10" spans="1:33" ht="17.100000000000001" customHeight="1" x14ac:dyDescent="0.25">
      <c r="B10" s="1105" t="s">
        <v>281</v>
      </c>
      <c r="C10" s="135" t="s">
        <v>576</v>
      </c>
      <c r="D10" s="432"/>
      <c r="E10" s="433"/>
      <c r="F10" s="433"/>
      <c r="G10" s="433"/>
      <c r="H10" s="433"/>
      <c r="I10" s="434"/>
      <c r="J10" s="883"/>
      <c r="K10" s="433">
        <v>1</v>
      </c>
      <c r="L10" s="433"/>
      <c r="M10" s="433"/>
      <c r="N10" s="433"/>
      <c r="O10" s="435"/>
      <c r="P10" s="436">
        <f t="shared" si="0"/>
        <v>1</v>
      </c>
      <c r="Q10" s="689">
        <v>6</v>
      </c>
      <c r="R10" s="438" t="s">
        <v>72</v>
      </c>
      <c r="U10" s="139" t="s">
        <v>279</v>
      </c>
      <c r="V10" s="186">
        <v>8</v>
      </c>
      <c r="W10" s="187">
        <v>1</v>
      </c>
      <c r="X10" s="187">
        <v>2</v>
      </c>
      <c r="Y10" s="187">
        <v>5</v>
      </c>
      <c r="Z10" s="187">
        <v>10</v>
      </c>
      <c r="AA10" s="187">
        <v>5</v>
      </c>
      <c r="AB10" s="187">
        <v>3</v>
      </c>
      <c r="AC10" s="187">
        <v>1</v>
      </c>
      <c r="AD10" s="187">
        <v>35</v>
      </c>
      <c r="AE10" s="187">
        <v>20</v>
      </c>
      <c r="AF10" s="187">
        <v>19</v>
      </c>
      <c r="AG10" s="188">
        <v>7</v>
      </c>
    </row>
    <row r="11" spans="1:33" ht="17.100000000000001" customHeight="1" x14ac:dyDescent="0.25">
      <c r="B11" s="1106"/>
      <c r="C11" s="21" t="s">
        <v>143</v>
      </c>
      <c r="D11" s="286"/>
      <c r="E11" s="439"/>
      <c r="F11" s="439"/>
      <c r="G11" s="439"/>
      <c r="H11" s="439"/>
      <c r="I11" s="440"/>
      <c r="J11" s="884"/>
      <c r="K11" s="439">
        <v>13</v>
      </c>
      <c r="L11" s="439"/>
      <c r="M11" s="439"/>
      <c r="N11" s="439"/>
      <c r="O11" s="441"/>
      <c r="P11" s="442">
        <f t="shared" si="0"/>
        <v>13</v>
      </c>
      <c r="Q11" s="690">
        <v>812</v>
      </c>
      <c r="R11" s="287">
        <f>P11/Q11-1</f>
        <v>-0.98399014778325122</v>
      </c>
      <c r="U11" s="139" t="s">
        <v>281</v>
      </c>
      <c r="V11" s="186"/>
      <c r="W11" s="187"/>
      <c r="X11" s="187"/>
      <c r="Y11" s="187"/>
      <c r="Z11" s="187"/>
      <c r="AA11" s="187"/>
      <c r="AB11" s="187"/>
      <c r="AC11" s="187">
        <v>1</v>
      </c>
      <c r="AD11" s="187"/>
      <c r="AE11" s="187"/>
      <c r="AF11" s="187"/>
      <c r="AG11" s="188"/>
    </row>
    <row r="12" spans="1:33" ht="17.100000000000001" customHeight="1" x14ac:dyDescent="0.25">
      <c r="B12" s="1105" t="s">
        <v>283</v>
      </c>
      <c r="C12" s="135" t="s">
        <v>576</v>
      </c>
      <c r="D12" s="432"/>
      <c r="E12" s="433"/>
      <c r="F12" s="433"/>
      <c r="G12" s="433"/>
      <c r="H12" s="433">
        <v>11</v>
      </c>
      <c r="I12" s="434"/>
      <c r="J12" s="883"/>
      <c r="K12" s="433"/>
      <c r="L12" s="433">
        <v>2</v>
      </c>
      <c r="M12" s="433">
        <v>9</v>
      </c>
      <c r="N12" s="433">
        <v>5</v>
      </c>
      <c r="O12" s="435">
        <v>1</v>
      </c>
      <c r="P12" s="436">
        <f t="shared" si="0"/>
        <v>28</v>
      </c>
      <c r="Q12" s="689">
        <v>30</v>
      </c>
      <c r="R12" s="438" t="s">
        <v>72</v>
      </c>
      <c r="U12" s="139" t="s">
        <v>283</v>
      </c>
      <c r="V12" s="186"/>
      <c r="W12" s="187"/>
      <c r="X12" s="187"/>
      <c r="Y12" s="187"/>
      <c r="Z12" s="187">
        <v>11</v>
      </c>
      <c r="AA12" s="187"/>
      <c r="AB12" s="187"/>
      <c r="AC12" s="187"/>
      <c r="AD12" s="187">
        <v>2</v>
      </c>
      <c r="AE12" s="187">
        <v>9</v>
      </c>
      <c r="AF12" s="187">
        <v>5</v>
      </c>
      <c r="AG12" s="188">
        <v>1</v>
      </c>
    </row>
    <row r="13" spans="1:33" ht="17.100000000000001" customHeight="1" x14ac:dyDescent="0.25">
      <c r="B13" s="1106"/>
      <c r="C13" s="21" t="s">
        <v>143</v>
      </c>
      <c r="D13" s="286"/>
      <c r="E13" s="439"/>
      <c r="F13" s="439"/>
      <c r="G13" s="439"/>
      <c r="H13" s="439">
        <v>271</v>
      </c>
      <c r="I13" s="440"/>
      <c r="J13" s="884"/>
      <c r="K13" s="439"/>
      <c r="L13" s="439">
        <v>116</v>
      </c>
      <c r="M13" s="439">
        <v>577</v>
      </c>
      <c r="N13" s="439">
        <v>411</v>
      </c>
      <c r="O13" s="441">
        <v>26</v>
      </c>
      <c r="P13" s="442">
        <f t="shared" si="0"/>
        <v>1401</v>
      </c>
      <c r="Q13" s="690">
        <v>1935</v>
      </c>
      <c r="R13" s="287">
        <f>P13/Q13-1</f>
        <v>-0.27596899224806204</v>
      </c>
      <c r="U13" s="139" t="s">
        <v>284</v>
      </c>
      <c r="V13" s="186">
        <v>2</v>
      </c>
      <c r="W13" s="187"/>
      <c r="X13" s="187"/>
      <c r="Y13" s="187"/>
      <c r="Z13" s="187">
        <v>34</v>
      </c>
      <c r="AA13" s="187">
        <v>8</v>
      </c>
      <c r="AB13" s="187">
        <v>1</v>
      </c>
      <c r="AC13" s="187"/>
      <c r="AD13" s="187">
        <v>10</v>
      </c>
      <c r="AE13" s="187">
        <v>47</v>
      </c>
      <c r="AF13" s="187">
        <v>35</v>
      </c>
      <c r="AG13" s="188">
        <v>11</v>
      </c>
    </row>
    <row r="14" spans="1:33" ht="17.100000000000001" customHeight="1" x14ac:dyDescent="0.25">
      <c r="B14" s="1105" t="s">
        <v>284</v>
      </c>
      <c r="C14" s="135" t="s">
        <v>576</v>
      </c>
      <c r="D14" s="432">
        <v>2</v>
      </c>
      <c r="E14" s="433"/>
      <c r="F14" s="433"/>
      <c r="G14" s="433"/>
      <c r="H14" s="433">
        <v>34</v>
      </c>
      <c r="I14" s="434">
        <v>8</v>
      </c>
      <c r="J14" s="883">
        <v>1</v>
      </c>
      <c r="K14" s="433"/>
      <c r="L14" s="433">
        <v>10</v>
      </c>
      <c r="M14" s="433">
        <v>47</v>
      </c>
      <c r="N14" s="433">
        <v>35</v>
      </c>
      <c r="O14" s="435">
        <v>11</v>
      </c>
      <c r="P14" s="436">
        <f t="shared" si="0"/>
        <v>148</v>
      </c>
      <c r="Q14" s="689">
        <v>111</v>
      </c>
      <c r="R14" s="438" t="s">
        <v>72</v>
      </c>
      <c r="U14" s="139" t="s">
        <v>286</v>
      </c>
      <c r="V14" s="186"/>
      <c r="W14" s="187"/>
      <c r="X14" s="187"/>
      <c r="Y14" s="187"/>
      <c r="Z14" s="187">
        <v>2</v>
      </c>
      <c r="AA14" s="187"/>
      <c r="AB14" s="187"/>
      <c r="AC14" s="187"/>
      <c r="AD14" s="187">
        <v>1</v>
      </c>
      <c r="AE14" s="187">
        <v>2</v>
      </c>
      <c r="AF14" s="187">
        <v>3</v>
      </c>
      <c r="AG14" s="188"/>
    </row>
    <row r="15" spans="1:33" ht="17.100000000000001" customHeight="1" x14ac:dyDescent="0.25">
      <c r="B15" s="1106"/>
      <c r="C15" s="21" t="s">
        <v>143</v>
      </c>
      <c r="D15" s="286">
        <v>400</v>
      </c>
      <c r="E15" s="439"/>
      <c r="F15" s="439"/>
      <c r="G15" s="439"/>
      <c r="H15" s="439">
        <v>1866</v>
      </c>
      <c r="I15" s="440">
        <v>820</v>
      </c>
      <c r="J15" s="884">
        <v>145</v>
      </c>
      <c r="K15" s="439"/>
      <c r="L15" s="439">
        <v>1463</v>
      </c>
      <c r="M15" s="439">
        <v>5712</v>
      </c>
      <c r="N15" s="439">
        <v>4408</v>
      </c>
      <c r="O15" s="441">
        <v>1973</v>
      </c>
      <c r="P15" s="442">
        <f t="shared" si="0"/>
        <v>16787</v>
      </c>
      <c r="Q15" s="690">
        <v>13900</v>
      </c>
      <c r="R15" s="287">
        <f>P15/Q15-1</f>
        <v>0.20769784172661865</v>
      </c>
      <c r="U15" s="139" t="s">
        <v>288</v>
      </c>
      <c r="V15" s="186"/>
      <c r="W15" s="187"/>
      <c r="X15" s="187"/>
      <c r="Y15" s="187"/>
      <c r="Z15" s="187"/>
      <c r="AA15" s="187"/>
      <c r="AB15" s="187"/>
      <c r="AC15" s="187"/>
      <c r="AD15" s="187"/>
      <c r="AE15" s="187"/>
      <c r="AF15" s="187"/>
      <c r="AG15" s="188"/>
    </row>
    <row r="16" spans="1:33" ht="17.100000000000001" customHeight="1" x14ac:dyDescent="0.25">
      <c r="B16" s="1105" t="s">
        <v>286</v>
      </c>
      <c r="C16" s="135" t="s">
        <v>576</v>
      </c>
      <c r="D16" s="432"/>
      <c r="E16" s="433"/>
      <c r="F16" s="433"/>
      <c r="G16" s="433"/>
      <c r="H16" s="433">
        <v>2</v>
      </c>
      <c r="I16" s="434"/>
      <c r="J16" s="883"/>
      <c r="K16" s="433"/>
      <c r="L16" s="433">
        <v>1</v>
      </c>
      <c r="M16" s="433">
        <v>2</v>
      </c>
      <c r="N16" s="433">
        <v>3</v>
      </c>
      <c r="O16" s="435"/>
      <c r="P16" s="436">
        <f t="shared" si="0"/>
        <v>8</v>
      </c>
      <c r="Q16" s="689">
        <v>11</v>
      </c>
      <c r="R16" s="438" t="s">
        <v>72</v>
      </c>
      <c r="U16" s="139" t="s">
        <v>290</v>
      </c>
      <c r="V16" s="186"/>
      <c r="W16" s="187"/>
      <c r="X16" s="187"/>
      <c r="Y16" s="187"/>
      <c r="Z16" s="187">
        <v>2</v>
      </c>
      <c r="AA16" s="187">
        <v>2</v>
      </c>
      <c r="AB16" s="187"/>
      <c r="AC16" s="187"/>
      <c r="AD16" s="187">
        <v>1</v>
      </c>
      <c r="AE16" s="187">
        <v>1</v>
      </c>
      <c r="AF16" s="187"/>
      <c r="AG16" s="188"/>
    </row>
    <row r="17" spans="2:33" ht="17.100000000000001" customHeight="1" x14ac:dyDescent="0.25">
      <c r="B17" s="1106"/>
      <c r="C17" s="21" t="s">
        <v>143</v>
      </c>
      <c r="D17" s="286"/>
      <c r="E17" s="439"/>
      <c r="F17" s="439"/>
      <c r="G17" s="439"/>
      <c r="H17" s="439">
        <v>59</v>
      </c>
      <c r="I17" s="440"/>
      <c r="J17" s="884"/>
      <c r="K17" s="439"/>
      <c r="L17" s="439">
        <v>97</v>
      </c>
      <c r="M17" s="439">
        <v>145</v>
      </c>
      <c r="N17" s="439">
        <v>239</v>
      </c>
      <c r="O17" s="441"/>
      <c r="P17" s="442">
        <f t="shared" si="0"/>
        <v>540</v>
      </c>
      <c r="Q17" s="690">
        <v>495</v>
      </c>
      <c r="R17" s="287">
        <f>P17/Q17-1</f>
        <v>9.0909090909090828E-2</v>
      </c>
      <c r="U17" s="122" t="s">
        <v>293</v>
      </c>
      <c r="V17" s="189"/>
      <c r="W17" s="190"/>
      <c r="X17" s="190">
        <v>1</v>
      </c>
      <c r="Y17" s="190"/>
      <c r="Z17" s="190">
        <v>2</v>
      </c>
      <c r="AA17" s="190"/>
      <c r="AB17" s="190"/>
      <c r="AC17" s="190">
        <v>1</v>
      </c>
      <c r="AD17" s="190">
        <v>2</v>
      </c>
      <c r="AE17" s="190">
        <v>2</v>
      </c>
      <c r="AF17" s="190">
        <v>2</v>
      </c>
      <c r="AG17" s="191">
        <v>1</v>
      </c>
    </row>
    <row r="18" spans="2:33" ht="17.100000000000001" customHeight="1" x14ac:dyDescent="0.25">
      <c r="B18" s="1024" t="s">
        <v>288</v>
      </c>
      <c r="C18" s="135" t="s">
        <v>576</v>
      </c>
      <c r="D18" s="432">
        <v>0</v>
      </c>
      <c r="E18" s="433">
        <v>0</v>
      </c>
      <c r="F18" s="433">
        <v>0</v>
      </c>
      <c r="G18" s="433">
        <v>0</v>
      </c>
      <c r="H18" s="433">
        <v>0</v>
      </c>
      <c r="I18" s="434">
        <v>0</v>
      </c>
      <c r="J18" s="883">
        <v>0</v>
      </c>
      <c r="K18" s="433"/>
      <c r="L18" s="433"/>
      <c r="M18" s="433">
        <v>0</v>
      </c>
      <c r="N18" s="433">
        <v>0</v>
      </c>
      <c r="O18" s="435">
        <v>0</v>
      </c>
      <c r="P18" s="436">
        <f t="shared" si="0"/>
        <v>0</v>
      </c>
      <c r="Q18" s="689">
        <v>3</v>
      </c>
      <c r="R18" s="438" t="s">
        <v>72</v>
      </c>
    </row>
    <row r="19" spans="2:33" ht="17.100000000000001" customHeight="1" x14ac:dyDescent="0.25">
      <c r="B19" s="1026"/>
      <c r="C19" s="21" t="s">
        <v>143</v>
      </c>
      <c r="D19" s="286">
        <v>0</v>
      </c>
      <c r="E19" s="439">
        <v>0</v>
      </c>
      <c r="F19" s="439">
        <v>0</v>
      </c>
      <c r="G19" s="439">
        <v>0</v>
      </c>
      <c r="H19" s="439">
        <v>0</v>
      </c>
      <c r="I19" s="440">
        <v>0</v>
      </c>
      <c r="J19" s="884">
        <v>0</v>
      </c>
      <c r="K19" s="439"/>
      <c r="L19" s="439"/>
      <c r="M19" s="439">
        <v>0</v>
      </c>
      <c r="N19" s="439">
        <v>0</v>
      </c>
      <c r="O19" s="441">
        <v>0</v>
      </c>
      <c r="P19" s="442">
        <f t="shared" si="0"/>
        <v>0</v>
      </c>
      <c r="Q19" s="690">
        <v>103</v>
      </c>
      <c r="R19" s="287">
        <f>P19/Q19-1</f>
        <v>-1</v>
      </c>
      <c r="U19" s="1" t="s">
        <v>579</v>
      </c>
    </row>
    <row r="20" spans="2:33" ht="17.100000000000001" customHeight="1" x14ac:dyDescent="0.25">
      <c r="B20" s="1024" t="s">
        <v>290</v>
      </c>
      <c r="C20" s="135" t="s">
        <v>576</v>
      </c>
      <c r="D20" s="432"/>
      <c r="E20" s="433"/>
      <c r="F20" s="433"/>
      <c r="G20" s="433"/>
      <c r="H20" s="433">
        <v>2</v>
      </c>
      <c r="I20" s="434">
        <v>2</v>
      </c>
      <c r="J20" s="883"/>
      <c r="K20" s="433"/>
      <c r="L20" s="433">
        <v>1</v>
      </c>
      <c r="M20" s="433">
        <v>1</v>
      </c>
      <c r="N20" s="433"/>
      <c r="O20" s="435"/>
      <c r="P20" s="436">
        <f t="shared" si="0"/>
        <v>6</v>
      </c>
      <c r="Q20" s="689">
        <v>23</v>
      </c>
      <c r="R20" s="438" t="s">
        <v>72</v>
      </c>
      <c r="U20" s="114" t="s">
        <v>578</v>
      </c>
      <c r="V20" s="141">
        <v>1</v>
      </c>
      <c r="W20" s="141">
        <v>2</v>
      </c>
      <c r="X20" s="141">
        <v>3</v>
      </c>
      <c r="Y20" s="141">
        <v>4</v>
      </c>
      <c r="Z20" s="141">
        <v>5</v>
      </c>
      <c r="AA20" s="141">
        <v>6</v>
      </c>
      <c r="AB20" s="141">
        <v>7</v>
      </c>
      <c r="AC20" s="141">
        <v>8</v>
      </c>
      <c r="AD20" s="141">
        <v>9</v>
      </c>
      <c r="AE20" s="141">
        <v>10</v>
      </c>
      <c r="AF20" s="141">
        <v>11</v>
      </c>
      <c r="AG20" s="142">
        <v>12</v>
      </c>
    </row>
    <row r="21" spans="2:33" ht="17.100000000000001" customHeight="1" x14ac:dyDescent="0.25">
      <c r="B21" s="1026"/>
      <c r="C21" s="21" t="s">
        <v>143</v>
      </c>
      <c r="D21" s="286"/>
      <c r="E21" s="439"/>
      <c r="F21" s="439"/>
      <c r="G21" s="439"/>
      <c r="H21" s="439">
        <v>312</v>
      </c>
      <c r="I21" s="440">
        <v>300</v>
      </c>
      <c r="J21" s="884"/>
      <c r="K21" s="439"/>
      <c r="L21" s="439">
        <v>140</v>
      </c>
      <c r="M21" s="439">
        <v>80</v>
      </c>
      <c r="N21" s="439"/>
      <c r="O21" s="441"/>
      <c r="P21" s="442">
        <f t="shared" si="0"/>
        <v>832</v>
      </c>
      <c r="Q21" s="690">
        <v>2391</v>
      </c>
      <c r="R21" s="287">
        <f>P21/Q21-1</f>
        <v>-0.65202843998327054</v>
      </c>
      <c r="U21" s="120" t="s">
        <v>278</v>
      </c>
      <c r="V21" s="183">
        <v>86</v>
      </c>
      <c r="W21" s="184"/>
      <c r="X21" s="184"/>
      <c r="Y21" s="184">
        <v>10</v>
      </c>
      <c r="Z21" s="184">
        <v>259</v>
      </c>
      <c r="AA21" s="184">
        <v>136</v>
      </c>
      <c r="AB21" s="184"/>
      <c r="AC21" s="184"/>
      <c r="AD21" s="184">
        <v>475</v>
      </c>
      <c r="AE21" s="184">
        <v>1033</v>
      </c>
      <c r="AF21" s="184">
        <v>915</v>
      </c>
      <c r="AG21" s="185">
        <v>1144</v>
      </c>
    </row>
    <row r="22" spans="2:33" ht="17.100000000000001" customHeight="1" x14ac:dyDescent="0.25">
      <c r="B22" s="1024" t="s">
        <v>293</v>
      </c>
      <c r="C22" s="135" t="s">
        <v>576</v>
      </c>
      <c r="D22" s="432"/>
      <c r="E22" s="433"/>
      <c r="F22" s="433">
        <v>1</v>
      </c>
      <c r="G22" s="433"/>
      <c r="H22" s="433">
        <v>2</v>
      </c>
      <c r="I22" s="434"/>
      <c r="J22" s="883"/>
      <c r="K22" s="433">
        <v>1</v>
      </c>
      <c r="L22" s="433">
        <v>2</v>
      </c>
      <c r="M22" s="433">
        <v>2</v>
      </c>
      <c r="N22" s="433">
        <v>2</v>
      </c>
      <c r="O22" s="435">
        <v>1</v>
      </c>
      <c r="P22" s="436">
        <f t="shared" si="0"/>
        <v>11</v>
      </c>
      <c r="Q22" s="689">
        <v>14</v>
      </c>
      <c r="R22" s="438" t="s">
        <v>72</v>
      </c>
      <c r="U22" s="139" t="s">
        <v>279</v>
      </c>
      <c r="V22" s="186">
        <v>1394</v>
      </c>
      <c r="W22" s="187">
        <v>105</v>
      </c>
      <c r="X22" s="187">
        <v>682</v>
      </c>
      <c r="Y22" s="187">
        <v>1701</v>
      </c>
      <c r="Z22" s="187">
        <v>644</v>
      </c>
      <c r="AA22" s="187">
        <v>487</v>
      </c>
      <c r="AB22" s="187">
        <v>144</v>
      </c>
      <c r="AC22" s="187">
        <v>44</v>
      </c>
      <c r="AD22" s="187">
        <v>2688</v>
      </c>
      <c r="AE22" s="187">
        <v>2644</v>
      </c>
      <c r="AF22" s="187">
        <v>995</v>
      </c>
      <c r="AG22" s="188">
        <v>1082</v>
      </c>
    </row>
    <row r="23" spans="2:33" ht="17.100000000000001" customHeight="1" x14ac:dyDescent="0.25">
      <c r="B23" s="1026"/>
      <c r="C23" s="21" t="s">
        <v>143</v>
      </c>
      <c r="D23" s="286"/>
      <c r="E23" s="439"/>
      <c r="F23" s="439">
        <v>217</v>
      </c>
      <c r="G23" s="439"/>
      <c r="H23" s="439">
        <v>186</v>
      </c>
      <c r="I23" s="440"/>
      <c r="J23" s="884"/>
      <c r="K23" s="439">
        <v>22</v>
      </c>
      <c r="L23" s="439">
        <v>191</v>
      </c>
      <c r="M23" s="439">
        <v>226</v>
      </c>
      <c r="N23" s="439">
        <v>287</v>
      </c>
      <c r="O23" s="441">
        <v>35</v>
      </c>
      <c r="P23" s="442">
        <f t="shared" si="0"/>
        <v>1164</v>
      </c>
      <c r="Q23" s="690">
        <v>1690</v>
      </c>
      <c r="R23" s="287">
        <f>P23/Q23-1</f>
        <v>-0.31124260355029587</v>
      </c>
      <c r="U23" s="139" t="s">
        <v>281</v>
      </c>
      <c r="V23" s="186"/>
      <c r="W23" s="187"/>
      <c r="X23" s="187"/>
      <c r="Y23" s="187"/>
      <c r="Z23" s="187"/>
      <c r="AA23" s="187"/>
      <c r="AB23" s="187"/>
      <c r="AC23" s="187">
        <v>13</v>
      </c>
      <c r="AD23" s="187"/>
      <c r="AE23" s="187"/>
      <c r="AF23" s="187"/>
      <c r="AG23" s="188"/>
    </row>
    <row r="24" spans="2:33" ht="17.100000000000001" customHeight="1" x14ac:dyDescent="0.25">
      <c r="B24" s="1024" t="s">
        <v>296</v>
      </c>
      <c r="C24" s="135" t="s">
        <v>576</v>
      </c>
      <c r="D24" s="432"/>
      <c r="E24" s="433"/>
      <c r="F24" s="433"/>
      <c r="G24" s="433"/>
      <c r="H24" s="433"/>
      <c r="I24" s="434"/>
      <c r="J24" s="883"/>
      <c r="K24" s="433"/>
      <c r="L24" s="433"/>
      <c r="M24" s="433"/>
      <c r="N24" s="433"/>
      <c r="O24" s="435"/>
      <c r="P24" s="436">
        <v>0</v>
      </c>
      <c r="Q24" s="437" t="s">
        <v>72</v>
      </c>
      <c r="R24" s="697" t="s">
        <v>72</v>
      </c>
      <c r="U24" s="139" t="s">
        <v>283</v>
      </c>
      <c r="V24" s="186"/>
      <c r="W24" s="187"/>
      <c r="X24" s="187"/>
      <c r="Y24" s="187"/>
      <c r="Z24" s="187">
        <v>271</v>
      </c>
      <c r="AA24" s="187"/>
      <c r="AB24" s="187"/>
      <c r="AC24" s="187"/>
      <c r="AD24" s="187">
        <v>116</v>
      </c>
      <c r="AE24" s="187">
        <v>577</v>
      </c>
      <c r="AF24" s="187">
        <v>411</v>
      </c>
      <c r="AG24" s="188">
        <v>26</v>
      </c>
    </row>
    <row r="25" spans="2:33" ht="17.100000000000001" customHeight="1" x14ac:dyDescent="0.25">
      <c r="B25" s="1026"/>
      <c r="C25" s="21" t="s">
        <v>143</v>
      </c>
      <c r="D25" s="286"/>
      <c r="E25" s="439"/>
      <c r="F25" s="439"/>
      <c r="G25" s="439"/>
      <c r="H25" s="439"/>
      <c r="I25" s="440"/>
      <c r="J25" s="884"/>
      <c r="K25" s="439"/>
      <c r="L25" s="439"/>
      <c r="M25" s="439"/>
      <c r="N25" s="439"/>
      <c r="O25" s="441"/>
      <c r="P25" s="442">
        <v>0</v>
      </c>
      <c r="Q25" s="693" t="s">
        <v>72</v>
      </c>
      <c r="R25" s="443" t="s">
        <v>72</v>
      </c>
      <c r="U25" s="139" t="s">
        <v>284</v>
      </c>
      <c r="V25" s="186">
        <v>400</v>
      </c>
      <c r="W25" s="187"/>
      <c r="X25" s="187"/>
      <c r="Y25" s="187"/>
      <c r="Z25" s="187">
        <v>1866</v>
      </c>
      <c r="AA25" s="187">
        <v>820</v>
      </c>
      <c r="AB25" s="187">
        <v>145</v>
      </c>
      <c r="AC25" s="187"/>
      <c r="AD25" s="187">
        <v>1463</v>
      </c>
      <c r="AE25" s="187">
        <v>5712</v>
      </c>
      <c r="AF25" s="187">
        <v>4408</v>
      </c>
      <c r="AG25" s="188">
        <v>1973</v>
      </c>
    </row>
    <row r="26" spans="2:33" ht="17.100000000000001" customHeight="1" thickBot="1" x14ac:dyDescent="0.3">
      <c r="B26" s="1041" t="s">
        <v>299</v>
      </c>
      <c r="C26" s="135" t="s">
        <v>576</v>
      </c>
      <c r="D26" s="432"/>
      <c r="E26" s="433"/>
      <c r="F26" s="433"/>
      <c r="G26" s="433"/>
      <c r="H26" s="433"/>
      <c r="I26" s="434"/>
      <c r="J26" s="883"/>
      <c r="K26" s="433"/>
      <c r="L26" s="433"/>
      <c r="M26" s="433"/>
      <c r="N26" s="433"/>
      <c r="O26" s="435"/>
      <c r="P26" s="436">
        <v>0</v>
      </c>
      <c r="Q26" s="437" t="s">
        <v>72</v>
      </c>
      <c r="R26" s="438" t="s">
        <v>72</v>
      </c>
      <c r="U26" s="139" t="s">
        <v>286</v>
      </c>
      <c r="V26" s="186"/>
      <c r="W26" s="187"/>
      <c r="X26" s="187"/>
      <c r="Y26" s="187"/>
      <c r="Z26" s="187">
        <v>59</v>
      </c>
      <c r="AA26" s="187"/>
      <c r="AB26" s="187"/>
      <c r="AC26" s="187"/>
      <c r="AD26" s="187">
        <v>97</v>
      </c>
      <c r="AE26" s="187">
        <v>145</v>
      </c>
      <c r="AF26" s="187">
        <v>239</v>
      </c>
      <c r="AG26" s="188"/>
    </row>
    <row r="27" spans="2:33" ht="17.100000000000001" customHeight="1" thickTop="1" thickBot="1" x14ac:dyDescent="0.3">
      <c r="B27" s="1039"/>
      <c r="C27" s="23" t="s">
        <v>143</v>
      </c>
      <c r="D27" s="293"/>
      <c r="E27" s="444"/>
      <c r="F27" s="444"/>
      <c r="G27" s="444"/>
      <c r="H27" s="444"/>
      <c r="I27" s="445"/>
      <c r="J27" s="885"/>
      <c r="K27" s="444"/>
      <c r="L27" s="444"/>
      <c r="M27" s="444"/>
      <c r="N27" s="444"/>
      <c r="O27" s="446"/>
      <c r="P27" s="447">
        <v>0</v>
      </c>
      <c r="Q27" s="694" t="s">
        <v>72</v>
      </c>
      <c r="R27" s="448" t="s">
        <v>72</v>
      </c>
      <c r="U27" s="139" t="s">
        <v>288</v>
      </c>
      <c r="V27" s="186"/>
      <c r="W27" s="187"/>
      <c r="X27" s="187"/>
      <c r="Y27" s="187"/>
      <c r="Z27" s="187"/>
      <c r="AA27" s="187"/>
      <c r="AB27" s="187"/>
      <c r="AC27" s="187"/>
      <c r="AD27" s="187"/>
      <c r="AE27" s="187"/>
      <c r="AF27" s="187"/>
      <c r="AG27" s="188"/>
    </row>
    <row r="28" spans="2:33" ht="17.100000000000001" customHeight="1" thickTop="1" thickBot="1" x14ac:dyDescent="0.3">
      <c r="B28" s="1039" t="s">
        <v>49</v>
      </c>
      <c r="C28" s="136" t="s">
        <v>576</v>
      </c>
      <c r="D28" s="449">
        <f>SUM(D6,D8,D10,D12,D14,D16,D18,D20,D22,D24,D26)</f>
        <v>11</v>
      </c>
      <c r="E28" s="450">
        <f t="shared" ref="E28:P28" si="1">SUM(E6,E8,E10,E12,E14,E16,E18,E20,E22,E24,E26)</f>
        <v>1</v>
      </c>
      <c r="F28" s="450">
        <f t="shared" si="1"/>
        <v>3</v>
      </c>
      <c r="G28" s="450">
        <f t="shared" si="1"/>
        <v>6</v>
      </c>
      <c r="H28" s="450">
        <f t="shared" si="1"/>
        <v>72</v>
      </c>
      <c r="I28" s="451">
        <f t="shared" si="1"/>
        <v>19</v>
      </c>
      <c r="J28" s="886">
        <f t="shared" si="1"/>
        <v>4</v>
      </c>
      <c r="K28" s="450">
        <f t="shared" si="1"/>
        <v>3</v>
      </c>
      <c r="L28" s="450">
        <f t="shared" si="1"/>
        <v>60</v>
      </c>
      <c r="M28" s="450">
        <f t="shared" si="1"/>
        <v>101</v>
      </c>
      <c r="N28" s="450">
        <f t="shared" si="1"/>
        <v>79</v>
      </c>
      <c r="O28" s="450">
        <f t="shared" si="1"/>
        <v>29</v>
      </c>
      <c r="P28" s="695">
        <f t="shared" si="1"/>
        <v>388</v>
      </c>
      <c r="Q28" s="691">
        <v>363</v>
      </c>
      <c r="R28" s="452" t="s">
        <v>72</v>
      </c>
      <c r="U28" s="139" t="s">
        <v>290</v>
      </c>
      <c r="V28" s="186"/>
      <c r="W28" s="187"/>
      <c r="X28" s="187"/>
      <c r="Y28" s="187"/>
      <c r="Z28" s="187">
        <v>312</v>
      </c>
      <c r="AA28" s="187">
        <v>300</v>
      </c>
      <c r="AB28" s="187"/>
      <c r="AC28" s="187"/>
      <c r="AD28" s="187">
        <v>140</v>
      </c>
      <c r="AE28" s="187">
        <v>80</v>
      </c>
      <c r="AF28" s="187"/>
      <c r="AG28" s="188"/>
    </row>
    <row r="29" spans="2:33" ht="17.100000000000001" customHeight="1" thickTop="1" thickBot="1" x14ac:dyDescent="0.3">
      <c r="B29" s="1040"/>
      <c r="C29" s="20" t="s">
        <v>143</v>
      </c>
      <c r="D29" s="306">
        <f>SUM(D7,D9,D11,D13,D15,D17,D19,D21,D23,D25,D27)</f>
        <v>1880</v>
      </c>
      <c r="E29" s="353">
        <f t="shared" ref="E29:P29" si="2">SUM(E7,E9,E11,E13,E15,E17,E19,E21,E23,E25,E27)</f>
        <v>105</v>
      </c>
      <c r="F29" s="353">
        <f t="shared" si="2"/>
        <v>899</v>
      </c>
      <c r="G29" s="353">
        <f t="shared" si="2"/>
        <v>1711</v>
      </c>
      <c r="H29" s="353">
        <f t="shared" si="2"/>
        <v>3597</v>
      </c>
      <c r="I29" s="354">
        <f t="shared" si="2"/>
        <v>1743</v>
      </c>
      <c r="J29" s="880">
        <f t="shared" si="2"/>
        <v>289</v>
      </c>
      <c r="K29" s="353">
        <f t="shared" si="2"/>
        <v>79</v>
      </c>
      <c r="L29" s="353">
        <f t="shared" si="2"/>
        <v>5170</v>
      </c>
      <c r="M29" s="353">
        <f t="shared" si="2"/>
        <v>10417</v>
      </c>
      <c r="N29" s="353">
        <f t="shared" si="2"/>
        <v>7255</v>
      </c>
      <c r="O29" s="353">
        <f t="shared" si="2"/>
        <v>4260</v>
      </c>
      <c r="P29" s="696">
        <f t="shared" si="2"/>
        <v>37405</v>
      </c>
      <c r="Q29" s="692">
        <v>34686</v>
      </c>
      <c r="R29" s="307">
        <f>P29/Q29-1</f>
        <v>7.83889753791156E-2</v>
      </c>
      <c r="U29" s="122" t="s">
        <v>293</v>
      </c>
      <c r="V29" s="189"/>
      <c r="W29" s="190"/>
      <c r="X29" s="190">
        <v>217</v>
      </c>
      <c r="Y29" s="190"/>
      <c r="Z29" s="190">
        <v>186</v>
      </c>
      <c r="AA29" s="190"/>
      <c r="AB29" s="190"/>
      <c r="AC29" s="190">
        <v>22</v>
      </c>
      <c r="AD29" s="190">
        <v>191</v>
      </c>
      <c r="AE29" s="190">
        <v>226</v>
      </c>
      <c r="AF29" s="190">
        <v>287</v>
      </c>
      <c r="AG29" s="191">
        <v>35</v>
      </c>
    </row>
    <row r="30" spans="2:33" x14ac:dyDescent="0.25">
      <c r="B30" s="1" t="s">
        <v>580</v>
      </c>
    </row>
    <row r="31" spans="2:33" x14ac:dyDescent="0.25">
      <c r="B31" s="5"/>
    </row>
    <row r="32" spans="2:33" ht="17.100000000000001" customHeight="1" x14ac:dyDescent="0.25">
      <c r="B32" s="5" t="s">
        <v>801</v>
      </c>
    </row>
    <row r="33" spans="2:10" x14ac:dyDescent="0.25">
      <c r="B33" s="5" t="s">
        <v>581</v>
      </c>
      <c r="C33" s="5"/>
      <c r="J33" s="5"/>
    </row>
    <row r="34" spans="2:10" x14ac:dyDescent="0.25">
      <c r="B34" s="5" t="s">
        <v>192</v>
      </c>
      <c r="J34" s="5"/>
    </row>
    <row r="35" spans="2:10" x14ac:dyDescent="0.25">
      <c r="B35" s="5" t="s">
        <v>584</v>
      </c>
      <c r="J35" s="5"/>
    </row>
    <row r="36" spans="2:10" x14ac:dyDescent="0.25">
      <c r="B36" s="5"/>
      <c r="J36" s="5"/>
    </row>
    <row r="37" spans="2:10" x14ac:dyDescent="0.25">
      <c r="J37" s="5"/>
    </row>
    <row r="38" spans="2:10" x14ac:dyDescent="0.25">
      <c r="B38" s="5"/>
      <c r="J38" s="5"/>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honeticPr fontId="4"/>
  <conditionalFormatting sqref="D6:O27">
    <cfRule type="cellIs" dxfId="2"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224E0-14F7-4EA0-90BD-832F7A8F174E}">
  <sheetPr codeName="Sheet51">
    <tabColor theme="4"/>
  </sheetPr>
  <dimension ref="A1:AG106"/>
  <sheetViews>
    <sheetView showGridLines="0" zoomScale="70" zoomScaleNormal="70" zoomScaleSheetLayoutView="85" workbookViewId="0">
      <selection activeCell="T6" sqref="T6"/>
    </sheetView>
  </sheetViews>
  <sheetFormatPr defaultColWidth="9" defaultRowHeight="14.25" x14ac:dyDescent="0.25"/>
  <cols>
    <col min="1" max="1" width="3.125" style="2" customWidth="1"/>
    <col min="2" max="2" width="11.75" style="1" customWidth="1"/>
    <col min="3" max="3" width="13.625" style="1" customWidth="1"/>
    <col min="4" max="17" width="8.375" style="1" customWidth="1"/>
    <col min="18" max="18" width="8.625" style="1" customWidth="1"/>
    <col min="19" max="19" width="3.125" style="1" customWidth="1"/>
    <col min="20" max="20" width="9" style="1"/>
    <col min="21" max="21" width="12.625" style="1" bestFit="1" customWidth="1"/>
    <col min="22" max="16384" width="9" style="1"/>
  </cols>
  <sheetData>
    <row r="1" spans="1:33" x14ac:dyDescent="0.25">
      <c r="A1" s="2" t="s">
        <v>239</v>
      </c>
    </row>
    <row r="2" spans="1:33" x14ac:dyDescent="0.25">
      <c r="U2" s="1" t="s">
        <v>352</v>
      </c>
    </row>
    <row r="3" spans="1:33" ht="15" thickBot="1" x14ac:dyDescent="0.3">
      <c r="P3" s="65" t="s">
        <v>456</v>
      </c>
      <c r="U3" s="1" t="s">
        <v>568</v>
      </c>
      <c r="V3" s="1" t="s">
        <v>569</v>
      </c>
    </row>
    <row r="4" spans="1:33" ht="14.25" customHeight="1" x14ac:dyDescent="0.25">
      <c r="B4" s="70" t="s">
        <v>585</v>
      </c>
      <c r="C4" s="71" t="s">
        <v>586</v>
      </c>
      <c r="D4" s="72" t="s">
        <v>460</v>
      </c>
      <c r="E4" s="73" t="s">
        <v>462</v>
      </c>
      <c r="F4" s="73" t="s">
        <v>464</v>
      </c>
      <c r="G4" s="73" t="s">
        <v>466</v>
      </c>
      <c r="H4" s="73" t="s">
        <v>468</v>
      </c>
      <c r="I4" s="76" t="s">
        <v>470</v>
      </c>
      <c r="J4" s="77" t="s">
        <v>472</v>
      </c>
      <c r="K4" s="73" t="s">
        <v>474</v>
      </c>
      <c r="L4" s="73" t="s">
        <v>476</v>
      </c>
      <c r="M4" s="73" t="s">
        <v>478</v>
      </c>
      <c r="N4" s="73" t="s">
        <v>480</v>
      </c>
      <c r="O4" s="74" t="s">
        <v>482</v>
      </c>
      <c r="P4" s="137" t="s">
        <v>483</v>
      </c>
      <c r="Q4" s="138" t="s">
        <v>574</v>
      </c>
      <c r="R4" s="388" t="s">
        <v>149</v>
      </c>
      <c r="U4" s="1" t="s">
        <v>571</v>
      </c>
      <c r="V4" s="1" t="s">
        <v>572</v>
      </c>
    </row>
    <row r="5" spans="1:33" ht="12.95" customHeight="1" x14ac:dyDescent="0.25">
      <c r="B5" s="921" t="s">
        <v>364</v>
      </c>
      <c r="C5" s="261" t="s">
        <v>364</v>
      </c>
      <c r="D5" s="389"/>
      <c r="E5" s="390"/>
      <c r="F5" s="390"/>
      <c r="G5" s="390"/>
      <c r="H5" s="390"/>
      <c r="I5" s="391"/>
      <c r="J5" s="392"/>
      <c r="K5" s="390"/>
      <c r="L5" s="390"/>
      <c r="M5" s="390"/>
      <c r="N5" s="390"/>
      <c r="O5" s="393"/>
      <c r="P5" s="418">
        <f>SUM(D5:O5)</f>
        <v>0</v>
      </c>
      <c r="Q5" s="395">
        <v>0</v>
      </c>
      <c r="R5" s="396" t="str">
        <f>IF(Q5&lt;&gt;0,P5/Q5-1,"-")</f>
        <v>-</v>
      </c>
      <c r="U5" s="1" t="s">
        <v>575</v>
      </c>
    </row>
    <row r="6" spans="1:33" ht="12.95" customHeight="1" x14ac:dyDescent="0.25">
      <c r="B6" s="1107" t="s">
        <v>587</v>
      </c>
      <c r="C6" s="261" t="s">
        <v>366</v>
      </c>
      <c r="D6" s="389"/>
      <c r="E6" s="390"/>
      <c r="F6" s="390"/>
      <c r="G6" s="390"/>
      <c r="H6" s="390"/>
      <c r="I6" s="391"/>
      <c r="J6" s="392"/>
      <c r="K6" s="390"/>
      <c r="L6" s="390"/>
      <c r="M6" s="390"/>
      <c r="N6" s="390"/>
      <c r="O6" s="393"/>
      <c r="P6" s="394">
        <f t="shared" ref="P6:P52" si="0">SUM(D6:O6)</f>
        <v>0</v>
      </c>
      <c r="Q6" s="395">
        <v>0</v>
      </c>
      <c r="R6" s="396" t="str">
        <f t="shared" ref="R6:R53" si="1">IF(Q6&lt;&gt;0,P6/Q6-1,"-")</f>
        <v>-</v>
      </c>
    </row>
    <row r="7" spans="1:33" ht="12.95" customHeight="1" x14ac:dyDescent="0.25">
      <c r="B7" s="1108"/>
      <c r="C7" s="263" t="s">
        <v>368</v>
      </c>
      <c r="D7" s="397"/>
      <c r="E7" s="398"/>
      <c r="F7" s="398"/>
      <c r="G7" s="398"/>
      <c r="H7" s="398"/>
      <c r="I7" s="399"/>
      <c r="J7" s="400"/>
      <c r="K7" s="398"/>
      <c r="L7" s="398"/>
      <c r="M7" s="398"/>
      <c r="N7" s="398">
        <v>42</v>
      </c>
      <c r="O7" s="401"/>
      <c r="P7" s="402">
        <f t="shared" si="0"/>
        <v>42</v>
      </c>
      <c r="Q7" s="403">
        <v>0</v>
      </c>
      <c r="R7" s="404" t="str">
        <f t="shared" si="1"/>
        <v>-</v>
      </c>
      <c r="U7" s="1" t="s">
        <v>144</v>
      </c>
    </row>
    <row r="8" spans="1:33" ht="12.95" customHeight="1" x14ac:dyDescent="0.25">
      <c r="B8" s="1108"/>
      <c r="C8" s="263" t="s">
        <v>369</v>
      </c>
      <c r="D8" s="397"/>
      <c r="E8" s="398"/>
      <c r="F8" s="398"/>
      <c r="G8" s="398"/>
      <c r="H8" s="398"/>
      <c r="I8" s="399"/>
      <c r="J8" s="400"/>
      <c r="K8" s="398"/>
      <c r="L8" s="398"/>
      <c r="M8" s="398"/>
      <c r="N8" s="398"/>
      <c r="O8" s="401"/>
      <c r="P8" s="402">
        <f t="shared" si="0"/>
        <v>0</v>
      </c>
      <c r="Q8" s="403">
        <v>0</v>
      </c>
      <c r="R8" s="404" t="str">
        <f t="shared" si="1"/>
        <v>-</v>
      </c>
      <c r="U8" s="120" t="s">
        <v>361</v>
      </c>
      <c r="V8" s="699">
        <v>1</v>
      </c>
      <c r="W8" s="700">
        <v>2</v>
      </c>
      <c r="X8" s="700">
        <v>3</v>
      </c>
      <c r="Y8" s="700">
        <v>4</v>
      </c>
      <c r="Z8" s="700">
        <v>5</v>
      </c>
      <c r="AA8" s="700">
        <v>6</v>
      </c>
      <c r="AB8" s="700">
        <v>7</v>
      </c>
      <c r="AC8" s="700">
        <v>8</v>
      </c>
      <c r="AD8" s="700">
        <v>9</v>
      </c>
      <c r="AE8" s="700">
        <v>10</v>
      </c>
      <c r="AF8" s="700">
        <v>11</v>
      </c>
      <c r="AG8" s="701">
        <v>12</v>
      </c>
    </row>
    <row r="9" spans="1:33" ht="12.95" customHeight="1" x14ac:dyDescent="0.25">
      <c r="B9" s="1108"/>
      <c r="C9" s="263" t="s">
        <v>371</v>
      </c>
      <c r="D9" s="397"/>
      <c r="E9" s="398"/>
      <c r="F9" s="398"/>
      <c r="G9" s="398"/>
      <c r="H9" s="398"/>
      <c r="I9" s="399"/>
      <c r="J9" s="400"/>
      <c r="K9" s="398"/>
      <c r="L9" s="398"/>
      <c r="M9" s="398"/>
      <c r="N9" s="398"/>
      <c r="O9" s="401"/>
      <c r="P9" s="402">
        <f t="shared" si="0"/>
        <v>0</v>
      </c>
      <c r="Q9" s="403">
        <v>0</v>
      </c>
      <c r="R9" s="404" t="str">
        <f t="shared" si="1"/>
        <v>-</v>
      </c>
      <c r="U9" s="698" t="s">
        <v>83</v>
      </c>
      <c r="V9" s="192"/>
      <c r="W9" s="193"/>
      <c r="X9" s="193"/>
      <c r="Y9" s="193"/>
      <c r="Z9" s="193"/>
      <c r="AA9" s="193"/>
      <c r="AB9" s="193"/>
      <c r="AC9" s="193"/>
      <c r="AD9" s="193"/>
      <c r="AE9" s="193"/>
      <c r="AF9" s="193"/>
      <c r="AG9" s="194"/>
    </row>
    <row r="10" spans="1:33" ht="12.95" customHeight="1" x14ac:dyDescent="0.25">
      <c r="B10" s="1108"/>
      <c r="C10" s="263" t="s">
        <v>373</v>
      </c>
      <c r="D10" s="397"/>
      <c r="E10" s="398"/>
      <c r="F10" s="398"/>
      <c r="G10" s="398"/>
      <c r="H10" s="398"/>
      <c r="I10" s="399"/>
      <c r="J10" s="400"/>
      <c r="K10" s="398"/>
      <c r="L10" s="398"/>
      <c r="M10" s="398"/>
      <c r="N10" s="398"/>
      <c r="O10" s="401"/>
      <c r="P10" s="402">
        <f t="shared" si="0"/>
        <v>0</v>
      </c>
      <c r="Q10" s="403">
        <v>0</v>
      </c>
      <c r="R10" s="404" t="str">
        <f t="shared" si="1"/>
        <v>-</v>
      </c>
      <c r="U10" s="681" t="s">
        <v>84</v>
      </c>
      <c r="V10" s="195"/>
      <c r="W10" s="196"/>
      <c r="X10" s="196"/>
      <c r="Y10" s="196"/>
      <c r="Z10" s="196"/>
      <c r="AA10" s="196"/>
      <c r="AB10" s="196"/>
      <c r="AC10" s="196"/>
      <c r="AD10" s="196"/>
      <c r="AE10" s="196"/>
      <c r="AF10" s="196"/>
      <c r="AG10" s="197"/>
    </row>
    <row r="11" spans="1:33" ht="12.95" customHeight="1" x14ac:dyDescent="0.25">
      <c r="B11" s="1109"/>
      <c r="C11" s="262" t="s">
        <v>375</v>
      </c>
      <c r="D11" s="405"/>
      <c r="E11" s="406"/>
      <c r="F11" s="406"/>
      <c r="G11" s="406"/>
      <c r="H11" s="406"/>
      <c r="I11" s="407"/>
      <c r="J11" s="408"/>
      <c r="K11" s="406"/>
      <c r="L11" s="406"/>
      <c r="M11" s="406">
        <v>295</v>
      </c>
      <c r="N11" s="406"/>
      <c r="O11" s="409"/>
      <c r="P11" s="410">
        <f t="shared" si="0"/>
        <v>295</v>
      </c>
      <c r="Q11" s="411">
        <v>0</v>
      </c>
      <c r="R11" s="412" t="str">
        <f t="shared" si="1"/>
        <v>-</v>
      </c>
      <c r="U11" s="681" t="s">
        <v>85</v>
      </c>
      <c r="V11" s="195"/>
      <c r="W11" s="196"/>
      <c r="X11" s="196"/>
      <c r="Y11" s="196"/>
      <c r="Z11" s="196"/>
      <c r="AA11" s="196"/>
      <c r="AB11" s="196"/>
      <c r="AC11" s="196"/>
      <c r="AD11" s="196"/>
      <c r="AE11" s="196"/>
      <c r="AF11" s="196">
        <v>42</v>
      </c>
      <c r="AG11" s="197"/>
    </row>
    <row r="12" spans="1:33" ht="12.95" customHeight="1" x14ac:dyDescent="0.25">
      <c r="B12" s="1107" t="s">
        <v>588</v>
      </c>
      <c r="C12" s="261" t="s">
        <v>377</v>
      </c>
      <c r="D12" s="389"/>
      <c r="E12" s="390"/>
      <c r="F12" s="390"/>
      <c r="G12" s="390"/>
      <c r="H12" s="390"/>
      <c r="I12" s="391"/>
      <c r="J12" s="392"/>
      <c r="K12" s="390"/>
      <c r="L12" s="390"/>
      <c r="M12" s="390"/>
      <c r="N12" s="390"/>
      <c r="O12" s="393">
        <v>44</v>
      </c>
      <c r="P12" s="394">
        <f t="shared" si="0"/>
        <v>44</v>
      </c>
      <c r="Q12" s="395">
        <v>25</v>
      </c>
      <c r="R12" s="702">
        <f t="shared" si="1"/>
        <v>0.76</v>
      </c>
      <c r="U12" s="681" t="s">
        <v>86</v>
      </c>
      <c r="V12" s="195"/>
      <c r="W12" s="196"/>
      <c r="X12" s="196"/>
      <c r="Y12" s="196"/>
      <c r="Z12" s="196"/>
      <c r="AA12" s="196"/>
      <c r="AB12" s="196"/>
      <c r="AC12" s="196"/>
      <c r="AD12" s="196"/>
      <c r="AE12" s="196"/>
      <c r="AF12" s="196"/>
      <c r="AG12" s="197"/>
    </row>
    <row r="13" spans="1:33" ht="12.95" customHeight="1" x14ac:dyDescent="0.25">
      <c r="B13" s="1108"/>
      <c r="C13" s="263" t="s">
        <v>379</v>
      </c>
      <c r="D13" s="397"/>
      <c r="E13" s="398"/>
      <c r="F13" s="398"/>
      <c r="G13" s="398"/>
      <c r="H13" s="398"/>
      <c r="I13" s="399"/>
      <c r="J13" s="400"/>
      <c r="K13" s="398"/>
      <c r="L13" s="398"/>
      <c r="M13" s="398"/>
      <c r="N13" s="398"/>
      <c r="O13" s="401">
        <v>513</v>
      </c>
      <c r="P13" s="402">
        <f t="shared" si="0"/>
        <v>513</v>
      </c>
      <c r="Q13" s="403">
        <v>268</v>
      </c>
      <c r="R13" s="703">
        <f t="shared" si="1"/>
        <v>0.91417910447761197</v>
      </c>
      <c r="U13" s="681" t="s">
        <v>87</v>
      </c>
      <c r="V13" s="195"/>
      <c r="W13" s="196"/>
      <c r="X13" s="196"/>
      <c r="Y13" s="196"/>
      <c r="Z13" s="196"/>
      <c r="AA13" s="196"/>
      <c r="AB13" s="196"/>
      <c r="AC13" s="196"/>
      <c r="AD13" s="196"/>
      <c r="AE13" s="196"/>
      <c r="AF13" s="196"/>
      <c r="AG13" s="197"/>
    </row>
    <row r="14" spans="1:33" ht="12.95" customHeight="1" x14ac:dyDescent="0.25">
      <c r="B14" s="1108"/>
      <c r="C14" s="263" t="s">
        <v>381</v>
      </c>
      <c r="D14" s="397"/>
      <c r="E14" s="398"/>
      <c r="F14" s="398"/>
      <c r="G14" s="398"/>
      <c r="H14" s="398"/>
      <c r="I14" s="399"/>
      <c r="J14" s="400"/>
      <c r="K14" s="398"/>
      <c r="L14" s="398"/>
      <c r="M14" s="398"/>
      <c r="N14" s="398"/>
      <c r="O14" s="401"/>
      <c r="P14" s="402">
        <f t="shared" si="0"/>
        <v>0</v>
      </c>
      <c r="Q14" s="403">
        <v>0</v>
      </c>
      <c r="R14" s="404" t="str">
        <f t="shared" si="1"/>
        <v>-</v>
      </c>
      <c r="U14" s="681" t="s">
        <v>88</v>
      </c>
      <c r="V14" s="195"/>
      <c r="W14" s="196"/>
      <c r="X14" s="196"/>
      <c r="Y14" s="196"/>
      <c r="Z14" s="196"/>
      <c r="AA14" s="196"/>
      <c r="AB14" s="196"/>
      <c r="AC14" s="196"/>
      <c r="AD14" s="196"/>
      <c r="AE14" s="196"/>
      <c r="AF14" s="196"/>
      <c r="AG14" s="197"/>
    </row>
    <row r="15" spans="1:33" ht="12.95" customHeight="1" x14ac:dyDescent="0.25">
      <c r="B15" s="1108"/>
      <c r="C15" s="263" t="s">
        <v>383</v>
      </c>
      <c r="D15" s="397"/>
      <c r="E15" s="398"/>
      <c r="F15" s="398"/>
      <c r="G15" s="398"/>
      <c r="H15" s="398">
        <v>89</v>
      </c>
      <c r="I15" s="399"/>
      <c r="J15" s="400"/>
      <c r="K15" s="398"/>
      <c r="L15" s="398"/>
      <c r="M15" s="398"/>
      <c r="N15" s="398"/>
      <c r="O15" s="401"/>
      <c r="P15" s="402">
        <f t="shared" si="0"/>
        <v>89</v>
      </c>
      <c r="Q15" s="403">
        <v>0</v>
      </c>
      <c r="R15" s="404" t="str">
        <f t="shared" si="1"/>
        <v>-</v>
      </c>
      <c r="U15" s="681" t="s">
        <v>89</v>
      </c>
      <c r="V15" s="195"/>
      <c r="W15" s="196"/>
      <c r="X15" s="196"/>
      <c r="Y15" s="196"/>
      <c r="Z15" s="196"/>
      <c r="AA15" s="196"/>
      <c r="AB15" s="196"/>
      <c r="AC15" s="196"/>
      <c r="AD15" s="196"/>
      <c r="AE15" s="196">
        <v>295</v>
      </c>
      <c r="AF15" s="196"/>
      <c r="AG15" s="197"/>
    </row>
    <row r="16" spans="1:33" ht="12.95" customHeight="1" x14ac:dyDescent="0.25">
      <c r="B16" s="1108"/>
      <c r="C16" s="263" t="s">
        <v>372</v>
      </c>
      <c r="D16" s="397">
        <v>50</v>
      </c>
      <c r="E16" s="398"/>
      <c r="F16" s="398"/>
      <c r="G16" s="398"/>
      <c r="H16" s="398">
        <v>34</v>
      </c>
      <c r="I16" s="399"/>
      <c r="J16" s="400"/>
      <c r="K16" s="398"/>
      <c r="L16" s="398"/>
      <c r="M16" s="398">
        <v>236</v>
      </c>
      <c r="N16" s="398">
        <v>161</v>
      </c>
      <c r="O16" s="401"/>
      <c r="P16" s="402">
        <f t="shared" si="0"/>
        <v>481</v>
      </c>
      <c r="Q16" s="403">
        <v>726</v>
      </c>
      <c r="R16" s="703">
        <f t="shared" si="1"/>
        <v>-0.33746556473829203</v>
      </c>
      <c r="U16" s="681" t="s">
        <v>90</v>
      </c>
      <c r="V16" s="195"/>
      <c r="W16" s="196"/>
      <c r="X16" s="196"/>
      <c r="Y16" s="196"/>
      <c r="Z16" s="196"/>
      <c r="AA16" s="196"/>
      <c r="AB16" s="196"/>
      <c r="AC16" s="196"/>
      <c r="AD16" s="196"/>
      <c r="AE16" s="196"/>
      <c r="AF16" s="196"/>
      <c r="AG16" s="197">
        <v>44</v>
      </c>
    </row>
    <row r="17" spans="2:33" ht="12.95" customHeight="1" x14ac:dyDescent="0.25">
      <c r="B17" s="1108"/>
      <c r="C17" s="263" t="s">
        <v>365</v>
      </c>
      <c r="D17" s="397"/>
      <c r="E17" s="398"/>
      <c r="F17" s="398">
        <v>341</v>
      </c>
      <c r="G17" s="398"/>
      <c r="H17" s="398"/>
      <c r="I17" s="399">
        <v>360</v>
      </c>
      <c r="J17" s="400"/>
      <c r="K17" s="398">
        <v>22</v>
      </c>
      <c r="L17" s="398">
        <v>97</v>
      </c>
      <c r="M17" s="398">
        <v>395</v>
      </c>
      <c r="N17" s="398">
        <v>528</v>
      </c>
      <c r="O17" s="401">
        <v>262</v>
      </c>
      <c r="P17" s="402">
        <f t="shared" si="0"/>
        <v>2005</v>
      </c>
      <c r="Q17" s="403">
        <v>2165</v>
      </c>
      <c r="R17" s="703">
        <f t="shared" si="1"/>
        <v>-7.3903002309468779E-2</v>
      </c>
      <c r="U17" s="681" t="s">
        <v>91</v>
      </c>
      <c r="V17" s="195"/>
      <c r="W17" s="196"/>
      <c r="X17" s="196"/>
      <c r="Y17" s="196"/>
      <c r="Z17" s="196"/>
      <c r="AA17" s="196"/>
      <c r="AB17" s="196"/>
      <c r="AC17" s="196"/>
      <c r="AD17" s="196"/>
      <c r="AE17" s="196"/>
      <c r="AF17" s="196"/>
      <c r="AG17" s="197">
        <v>513</v>
      </c>
    </row>
    <row r="18" spans="2:33" ht="12.95" customHeight="1" x14ac:dyDescent="0.25">
      <c r="B18" s="1108"/>
      <c r="C18" s="263" t="s">
        <v>374</v>
      </c>
      <c r="D18" s="397"/>
      <c r="E18" s="398"/>
      <c r="F18" s="398"/>
      <c r="G18" s="398"/>
      <c r="H18" s="398"/>
      <c r="I18" s="399"/>
      <c r="J18" s="400">
        <v>145</v>
      </c>
      <c r="K18" s="398">
        <v>44</v>
      </c>
      <c r="L18" s="398"/>
      <c r="M18" s="398"/>
      <c r="N18" s="398">
        <v>159</v>
      </c>
      <c r="O18" s="401"/>
      <c r="P18" s="402">
        <f t="shared" si="0"/>
        <v>348</v>
      </c>
      <c r="Q18" s="403">
        <v>456</v>
      </c>
      <c r="R18" s="703">
        <f t="shared" si="1"/>
        <v>-0.23684210526315785</v>
      </c>
      <c r="U18" s="681" t="s">
        <v>92</v>
      </c>
      <c r="V18" s="195"/>
      <c r="W18" s="196"/>
      <c r="X18" s="196"/>
      <c r="Y18" s="196"/>
      <c r="Z18" s="196"/>
      <c r="AA18" s="196"/>
      <c r="AB18" s="196"/>
      <c r="AC18" s="196"/>
      <c r="AD18" s="196"/>
      <c r="AE18" s="196"/>
      <c r="AF18" s="196"/>
      <c r="AG18" s="197"/>
    </row>
    <row r="19" spans="2:33" ht="12.95" customHeight="1" x14ac:dyDescent="0.25">
      <c r="B19" s="1109"/>
      <c r="C19" s="262" t="s">
        <v>391</v>
      </c>
      <c r="D19" s="405"/>
      <c r="E19" s="406"/>
      <c r="F19" s="406"/>
      <c r="G19" s="406"/>
      <c r="H19" s="406"/>
      <c r="I19" s="407"/>
      <c r="J19" s="408"/>
      <c r="K19" s="406"/>
      <c r="L19" s="406"/>
      <c r="M19" s="406"/>
      <c r="N19" s="406"/>
      <c r="O19" s="409"/>
      <c r="P19" s="410">
        <f>SUM(D19:O19)</f>
        <v>0</v>
      </c>
      <c r="Q19" s="411">
        <v>0</v>
      </c>
      <c r="R19" s="412" t="str">
        <f>IF(Q19&lt;&gt;0,P19/Q19-1,"-")</f>
        <v>-</v>
      </c>
      <c r="U19" s="681" t="s">
        <v>93</v>
      </c>
      <c r="V19" s="195"/>
      <c r="W19" s="196"/>
      <c r="X19" s="196"/>
      <c r="Y19" s="196"/>
      <c r="Z19" s="196">
        <v>89</v>
      </c>
      <c r="AA19" s="196"/>
      <c r="AB19" s="196"/>
      <c r="AC19" s="196"/>
      <c r="AD19" s="196"/>
      <c r="AE19" s="196"/>
      <c r="AF19" s="196"/>
      <c r="AG19" s="197"/>
    </row>
    <row r="20" spans="2:33" ht="12.95" customHeight="1" x14ac:dyDescent="0.25">
      <c r="B20" s="1107" t="s">
        <v>796</v>
      </c>
      <c r="C20" s="261" t="s">
        <v>386</v>
      </c>
      <c r="D20" s="389"/>
      <c r="E20" s="390"/>
      <c r="F20" s="390"/>
      <c r="G20" s="390"/>
      <c r="H20" s="390"/>
      <c r="I20" s="391"/>
      <c r="J20" s="392"/>
      <c r="K20" s="390"/>
      <c r="L20" s="390"/>
      <c r="M20" s="390"/>
      <c r="N20" s="390">
        <v>117</v>
      </c>
      <c r="O20" s="393">
        <v>515</v>
      </c>
      <c r="P20" s="394">
        <f t="shared" si="0"/>
        <v>632</v>
      </c>
      <c r="Q20" s="395">
        <v>340</v>
      </c>
      <c r="R20" s="702">
        <f t="shared" si="1"/>
        <v>0.85882352941176476</v>
      </c>
      <c r="U20" s="681" t="s">
        <v>94</v>
      </c>
      <c r="V20" s="195">
        <v>50</v>
      </c>
      <c r="W20" s="196"/>
      <c r="X20" s="196"/>
      <c r="Y20" s="196"/>
      <c r="Z20" s="196">
        <v>34</v>
      </c>
      <c r="AA20" s="196"/>
      <c r="AB20" s="196"/>
      <c r="AC20" s="196"/>
      <c r="AD20" s="196"/>
      <c r="AE20" s="196">
        <v>236</v>
      </c>
      <c r="AF20" s="196">
        <v>161</v>
      </c>
      <c r="AG20" s="197"/>
    </row>
    <row r="21" spans="2:33" ht="12.95" customHeight="1" x14ac:dyDescent="0.25">
      <c r="B21" s="1108"/>
      <c r="C21" s="263" t="s">
        <v>388</v>
      </c>
      <c r="D21" s="397"/>
      <c r="E21" s="398"/>
      <c r="F21" s="398"/>
      <c r="G21" s="398"/>
      <c r="H21" s="398"/>
      <c r="I21" s="399"/>
      <c r="J21" s="400"/>
      <c r="K21" s="398"/>
      <c r="L21" s="398"/>
      <c r="M21" s="398"/>
      <c r="N21" s="398"/>
      <c r="O21" s="401"/>
      <c r="P21" s="402">
        <f t="shared" si="0"/>
        <v>0</v>
      </c>
      <c r="Q21" s="403">
        <v>0</v>
      </c>
      <c r="R21" s="404" t="str">
        <f t="shared" si="1"/>
        <v>-</v>
      </c>
      <c r="U21" s="681" t="s">
        <v>95</v>
      </c>
      <c r="V21" s="195"/>
      <c r="W21" s="196"/>
      <c r="X21" s="196">
        <v>341</v>
      </c>
      <c r="Y21" s="196"/>
      <c r="Z21" s="196"/>
      <c r="AA21" s="196">
        <v>360</v>
      </c>
      <c r="AB21" s="196"/>
      <c r="AC21" s="196">
        <v>22</v>
      </c>
      <c r="AD21" s="196">
        <v>97</v>
      </c>
      <c r="AE21" s="196">
        <v>395</v>
      </c>
      <c r="AF21" s="196">
        <v>528</v>
      </c>
      <c r="AG21" s="197">
        <v>262</v>
      </c>
    </row>
    <row r="22" spans="2:33" ht="12.95" customHeight="1" x14ac:dyDescent="0.25">
      <c r="B22" s="1108"/>
      <c r="C22" s="263" t="s">
        <v>389</v>
      </c>
      <c r="D22" s="397"/>
      <c r="E22" s="398"/>
      <c r="F22" s="398"/>
      <c r="G22" s="398"/>
      <c r="H22" s="398"/>
      <c r="I22" s="399"/>
      <c r="J22" s="400"/>
      <c r="K22" s="398"/>
      <c r="L22" s="398"/>
      <c r="M22" s="398"/>
      <c r="N22" s="398">
        <v>84</v>
      </c>
      <c r="O22" s="401"/>
      <c r="P22" s="402">
        <f t="shared" si="0"/>
        <v>84</v>
      </c>
      <c r="Q22" s="403">
        <v>420</v>
      </c>
      <c r="R22" s="703">
        <f t="shared" si="1"/>
        <v>-0.8</v>
      </c>
      <c r="U22" s="681" t="s">
        <v>96</v>
      </c>
      <c r="V22" s="195"/>
      <c r="W22" s="196"/>
      <c r="X22" s="196"/>
      <c r="Y22" s="196"/>
      <c r="Z22" s="196"/>
      <c r="AA22" s="196"/>
      <c r="AB22" s="196">
        <v>145</v>
      </c>
      <c r="AC22" s="196">
        <v>44</v>
      </c>
      <c r="AD22" s="196"/>
      <c r="AE22" s="196"/>
      <c r="AF22" s="196">
        <v>159</v>
      </c>
      <c r="AG22" s="197"/>
    </row>
    <row r="23" spans="2:33" ht="12.95" customHeight="1" x14ac:dyDescent="0.25">
      <c r="B23" s="1109"/>
      <c r="C23" s="262" t="s">
        <v>380</v>
      </c>
      <c r="D23" s="405"/>
      <c r="E23" s="406"/>
      <c r="F23" s="406"/>
      <c r="G23" s="406"/>
      <c r="H23" s="406"/>
      <c r="I23" s="407"/>
      <c r="J23" s="408"/>
      <c r="K23" s="406"/>
      <c r="L23" s="406"/>
      <c r="M23" s="406"/>
      <c r="N23" s="406"/>
      <c r="O23" s="409"/>
      <c r="P23" s="410">
        <f>SUM(D23:O23)</f>
        <v>0</v>
      </c>
      <c r="Q23" s="411">
        <v>0</v>
      </c>
      <c r="R23" s="412" t="str">
        <f>IF(Q23&lt;&gt;0,P23/Q23-1,"-")</f>
        <v>-</v>
      </c>
      <c r="U23" s="681" t="s">
        <v>97</v>
      </c>
      <c r="V23" s="195"/>
      <c r="W23" s="196"/>
      <c r="X23" s="196"/>
      <c r="Y23" s="196"/>
      <c r="Z23" s="196"/>
      <c r="AA23" s="196"/>
      <c r="AB23" s="196"/>
      <c r="AC23" s="196"/>
      <c r="AD23" s="196"/>
      <c r="AE23" s="196"/>
      <c r="AF23" s="196">
        <v>117</v>
      </c>
      <c r="AG23" s="197">
        <v>515</v>
      </c>
    </row>
    <row r="24" spans="2:33" ht="12.95" customHeight="1" x14ac:dyDescent="0.25">
      <c r="B24" s="1107" t="s">
        <v>797</v>
      </c>
      <c r="C24" s="261" t="s">
        <v>390</v>
      </c>
      <c r="D24" s="389"/>
      <c r="E24" s="390"/>
      <c r="F24" s="390"/>
      <c r="G24" s="390"/>
      <c r="H24" s="390"/>
      <c r="I24" s="391"/>
      <c r="J24" s="392"/>
      <c r="K24" s="390"/>
      <c r="L24" s="390"/>
      <c r="M24" s="390"/>
      <c r="N24" s="390"/>
      <c r="O24" s="393"/>
      <c r="P24" s="394">
        <f t="shared" si="0"/>
        <v>0</v>
      </c>
      <c r="Q24" s="395">
        <v>310</v>
      </c>
      <c r="R24" s="702">
        <f t="shared" si="1"/>
        <v>-1</v>
      </c>
      <c r="U24" s="681" t="s">
        <v>98</v>
      </c>
      <c r="V24" s="195"/>
      <c r="W24" s="196"/>
      <c r="X24" s="196"/>
      <c r="Y24" s="196"/>
      <c r="Z24" s="196"/>
      <c r="AA24" s="196"/>
      <c r="AB24" s="196"/>
      <c r="AC24" s="196"/>
      <c r="AD24" s="196"/>
      <c r="AE24" s="196"/>
      <c r="AF24" s="196"/>
      <c r="AG24" s="197"/>
    </row>
    <row r="25" spans="2:33" ht="12.95" customHeight="1" x14ac:dyDescent="0.25">
      <c r="B25" s="1108"/>
      <c r="C25" s="263" t="s">
        <v>394</v>
      </c>
      <c r="D25" s="397"/>
      <c r="E25" s="398"/>
      <c r="F25" s="398"/>
      <c r="G25" s="398"/>
      <c r="H25" s="398"/>
      <c r="I25" s="399"/>
      <c r="J25" s="400"/>
      <c r="K25" s="398"/>
      <c r="L25" s="398"/>
      <c r="M25" s="398"/>
      <c r="N25" s="398">
        <v>43</v>
      </c>
      <c r="O25" s="401">
        <v>374</v>
      </c>
      <c r="P25" s="402">
        <f t="shared" si="0"/>
        <v>417</v>
      </c>
      <c r="Q25" s="403">
        <v>185</v>
      </c>
      <c r="R25" s="703">
        <f t="shared" si="1"/>
        <v>1.2540540540540541</v>
      </c>
      <c r="U25" s="681" t="s">
        <v>99</v>
      </c>
      <c r="V25" s="195"/>
      <c r="W25" s="196"/>
      <c r="X25" s="196"/>
      <c r="Y25" s="196"/>
      <c r="Z25" s="196"/>
      <c r="AA25" s="196"/>
      <c r="AB25" s="196"/>
      <c r="AC25" s="196"/>
      <c r="AD25" s="196"/>
      <c r="AE25" s="196"/>
      <c r="AF25" s="196">
        <v>84</v>
      </c>
      <c r="AG25" s="197"/>
    </row>
    <row r="26" spans="2:33" ht="12.95" customHeight="1" x14ac:dyDescent="0.25">
      <c r="B26" s="1108"/>
      <c r="C26" s="263" t="s">
        <v>376</v>
      </c>
      <c r="D26" s="397"/>
      <c r="E26" s="398"/>
      <c r="F26" s="398"/>
      <c r="G26" s="398"/>
      <c r="H26" s="398"/>
      <c r="I26" s="399"/>
      <c r="J26" s="400"/>
      <c r="K26" s="398"/>
      <c r="L26" s="398"/>
      <c r="M26" s="398">
        <v>152</v>
      </c>
      <c r="N26" s="398">
        <v>42</v>
      </c>
      <c r="O26" s="401">
        <v>295</v>
      </c>
      <c r="P26" s="402">
        <f t="shared" si="0"/>
        <v>489</v>
      </c>
      <c r="Q26" s="403">
        <v>388</v>
      </c>
      <c r="R26" s="703">
        <f t="shared" si="1"/>
        <v>0.26030927835051543</v>
      </c>
      <c r="U26" s="681" t="s">
        <v>100</v>
      </c>
      <c r="V26" s="195"/>
      <c r="W26" s="196"/>
      <c r="X26" s="196"/>
      <c r="Y26" s="196"/>
      <c r="Z26" s="196"/>
      <c r="AA26" s="196"/>
      <c r="AB26" s="196"/>
      <c r="AC26" s="196"/>
      <c r="AD26" s="196"/>
      <c r="AE26" s="196"/>
      <c r="AF26" s="196"/>
      <c r="AG26" s="197"/>
    </row>
    <row r="27" spans="2:33" ht="12.95" customHeight="1" x14ac:dyDescent="0.25">
      <c r="B27" s="1108"/>
      <c r="C27" s="263" t="s">
        <v>382</v>
      </c>
      <c r="D27" s="397"/>
      <c r="E27" s="398"/>
      <c r="F27" s="398"/>
      <c r="G27" s="398"/>
      <c r="H27" s="398"/>
      <c r="I27" s="399">
        <v>212</v>
      </c>
      <c r="J27" s="400"/>
      <c r="K27" s="398"/>
      <c r="L27" s="398"/>
      <c r="M27" s="398"/>
      <c r="N27" s="398">
        <v>508</v>
      </c>
      <c r="O27" s="401"/>
      <c r="P27" s="402">
        <f t="shared" si="0"/>
        <v>720</v>
      </c>
      <c r="Q27" s="403">
        <v>500</v>
      </c>
      <c r="R27" s="703">
        <f t="shared" si="1"/>
        <v>0.43999999999999995</v>
      </c>
      <c r="U27" s="681" t="s">
        <v>101</v>
      </c>
      <c r="V27" s="195"/>
      <c r="W27" s="196"/>
      <c r="X27" s="196"/>
      <c r="Y27" s="196"/>
      <c r="Z27" s="196"/>
      <c r="AA27" s="196"/>
      <c r="AB27" s="196"/>
      <c r="AC27" s="196"/>
      <c r="AD27" s="196"/>
      <c r="AE27" s="196"/>
      <c r="AF27" s="196"/>
      <c r="AG27" s="197"/>
    </row>
    <row r="28" spans="2:33" ht="12.95" customHeight="1" x14ac:dyDescent="0.25">
      <c r="B28" s="1109"/>
      <c r="C28" s="262" t="s">
        <v>392</v>
      </c>
      <c r="D28" s="405"/>
      <c r="E28" s="406"/>
      <c r="F28" s="406"/>
      <c r="G28" s="406"/>
      <c r="H28" s="406">
        <v>221</v>
      </c>
      <c r="I28" s="407"/>
      <c r="J28" s="408"/>
      <c r="K28" s="406"/>
      <c r="L28" s="406">
        <v>600</v>
      </c>
      <c r="M28" s="406">
        <v>1995</v>
      </c>
      <c r="N28" s="406"/>
      <c r="O28" s="409"/>
      <c r="P28" s="410">
        <f t="shared" si="0"/>
        <v>2816</v>
      </c>
      <c r="Q28" s="411">
        <v>2700</v>
      </c>
      <c r="R28" s="704">
        <f t="shared" si="1"/>
        <v>4.296296296296287E-2</v>
      </c>
      <c r="U28" s="681" t="s">
        <v>102</v>
      </c>
      <c r="V28" s="195"/>
      <c r="W28" s="196"/>
      <c r="X28" s="196"/>
      <c r="Y28" s="196"/>
      <c r="Z28" s="196"/>
      <c r="AA28" s="196"/>
      <c r="AB28" s="196"/>
      <c r="AC28" s="196"/>
      <c r="AD28" s="196"/>
      <c r="AE28" s="196"/>
      <c r="AF28" s="196"/>
      <c r="AG28" s="197"/>
    </row>
    <row r="29" spans="2:33" ht="12.95" customHeight="1" x14ac:dyDescent="0.25">
      <c r="B29" s="1107" t="s">
        <v>589</v>
      </c>
      <c r="C29" s="263" t="s">
        <v>396</v>
      </c>
      <c r="D29" s="397"/>
      <c r="E29" s="398"/>
      <c r="F29" s="398"/>
      <c r="G29" s="398"/>
      <c r="H29" s="398"/>
      <c r="I29" s="399"/>
      <c r="J29" s="400"/>
      <c r="K29" s="398"/>
      <c r="L29" s="398"/>
      <c r="M29" s="398"/>
      <c r="N29" s="398"/>
      <c r="O29" s="401"/>
      <c r="P29" s="402">
        <f t="shared" si="0"/>
        <v>0</v>
      </c>
      <c r="Q29" s="403">
        <v>0</v>
      </c>
      <c r="R29" s="404" t="str">
        <f t="shared" si="1"/>
        <v>-</v>
      </c>
      <c r="U29" s="681" t="s">
        <v>103</v>
      </c>
      <c r="V29" s="195"/>
      <c r="W29" s="196"/>
      <c r="X29" s="196"/>
      <c r="Y29" s="196"/>
      <c r="Z29" s="196"/>
      <c r="AA29" s="196"/>
      <c r="AB29" s="196"/>
      <c r="AC29" s="196"/>
      <c r="AD29" s="196"/>
      <c r="AE29" s="196"/>
      <c r="AF29" s="196">
        <v>43</v>
      </c>
      <c r="AG29" s="197">
        <v>374</v>
      </c>
    </row>
    <row r="30" spans="2:33" ht="12.95" customHeight="1" x14ac:dyDescent="0.25">
      <c r="B30" s="1108"/>
      <c r="C30" s="263" t="s">
        <v>378</v>
      </c>
      <c r="D30" s="397"/>
      <c r="E30" s="398"/>
      <c r="F30" s="398"/>
      <c r="G30" s="398"/>
      <c r="H30" s="398"/>
      <c r="I30" s="399"/>
      <c r="J30" s="400"/>
      <c r="K30" s="398"/>
      <c r="L30" s="398"/>
      <c r="M30" s="398"/>
      <c r="N30" s="398">
        <v>194</v>
      </c>
      <c r="O30" s="401">
        <v>162</v>
      </c>
      <c r="P30" s="402">
        <f t="shared" si="0"/>
        <v>356</v>
      </c>
      <c r="Q30" s="403">
        <v>100</v>
      </c>
      <c r="R30" s="703">
        <f t="shared" si="1"/>
        <v>2.56</v>
      </c>
      <c r="U30" s="681" t="s">
        <v>104</v>
      </c>
      <c r="V30" s="195"/>
      <c r="W30" s="196"/>
      <c r="X30" s="196"/>
      <c r="Y30" s="196"/>
      <c r="Z30" s="196"/>
      <c r="AA30" s="196"/>
      <c r="AB30" s="196"/>
      <c r="AC30" s="196"/>
      <c r="AD30" s="196"/>
      <c r="AE30" s="196">
        <v>152</v>
      </c>
      <c r="AF30" s="196">
        <v>42</v>
      </c>
      <c r="AG30" s="197">
        <v>295</v>
      </c>
    </row>
    <row r="31" spans="2:33" ht="12.95" customHeight="1" x14ac:dyDescent="0.25">
      <c r="B31" s="1108"/>
      <c r="C31" s="263" t="s">
        <v>367</v>
      </c>
      <c r="D31" s="397"/>
      <c r="E31" s="398"/>
      <c r="F31" s="398"/>
      <c r="G31" s="398"/>
      <c r="H31" s="398"/>
      <c r="I31" s="399">
        <v>300</v>
      </c>
      <c r="J31" s="400"/>
      <c r="K31" s="398"/>
      <c r="L31" s="398">
        <v>411</v>
      </c>
      <c r="M31" s="398">
        <v>1061</v>
      </c>
      <c r="N31" s="398">
        <v>383</v>
      </c>
      <c r="O31" s="401"/>
      <c r="P31" s="402">
        <f t="shared" si="0"/>
        <v>2155</v>
      </c>
      <c r="Q31" s="403">
        <v>2423</v>
      </c>
      <c r="R31" s="703">
        <f t="shared" si="1"/>
        <v>-0.11060668592653733</v>
      </c>
      <c r="U31" s="681" t="s">
        <v>105</v>
      </c>
      <c r="V31" s="195"/>
      <c r="W31" s="196"/>
      <c r="X31" s="196"/>
      <c r="Y31" s="196"/>
      <c r="Z31" s="196"/>
      <c r="AA31" s="196">
        <v>212</v>
      </c>
      <c r="AB31" s="196"/>
      <c r="AC31" s="196"/>
      <c r="AD31" s="196"/>
      <c r="AE31" s="196"/>
      <c r="AF31" s="196">
        <v>508</v>
      </c>
      <c r="AG31" s="197"/>
    </row>
    <row r="32" spans="2:33" ht="12.95" customHeight="1" x14ac:dyDescent="0.25">
      <c r="B32" s="1108"/>
      <c r="C32" s="263" t="s">
        <v>385</v>
      </c>
      <c r="D32" s="397"/>
      <c r="E32" s="398"/>
      <c r="F32" s="398"/>
      <c r="G32" s="398"/>
      <c r="H32" s="398">
        <v>152</v>
      </c>
      <c r="I32" s="399">
        <v>248</v>
      </c>
      <c r="J32" s="400"/>
      <c r="K32" s="398"/>
      <c r="L32" s="398"/>
      <c r="M32" s="398">
        <v>371</v>
      </c>
      <c r="N32" s="398"/>
      <c r="O32" s="401"/>
      <c r="P32" s="402">
        <f t="shared" si="0"/>
        <v>771</v>
      </c>
      <c r="Q32" s="403">
        <v>1483</v>
      </c>
      <c r="R32" s="703">
        <f t="shared" si="1"/>
        <v>-0.48010788941335136</v>
      </c>
      <c r="U32" s="681" t="s">
        <v>106</v>
      </c>
      <c r="V32" s="195"/>
      <c r="W32" s="196"/>
      <c r="X32" s="196"/>
      <c r="Y32" s="196"/>
      <c r="Z32" s="196">
        <v>221</v>
      </c>
      <c r="AA32" s="196"/>
      <c r="AB32" s="196"/>
      <c r="AC32" s="196"/>
      <c r="AD32" s="196">
        <v>600</v>
      </c>
      <c r="AE32" s="196">
        <v>1995</v>
      </c>
      <c r="AF32" s="196"/>
      <c r="AG32" s="197"/>
    </row>
    <row r="33" spans="2:33" ht="12.95" customHeight="1" x14ac:dyDescent="0.25">
      <c r="B33" s="1108"/>
      <c r="C33" s="263" t="s">
        <v>398</v>
      </c>
      <c r="D33" s="397"/>
      <c r="E33" s="398"/>
      <c r="F33" s="398"/>
      <c r="G33" s="398"/>
      <c r="H33" s="398">
        <v>160</v>
      </c>
      <c r="I33" s="399"/>
      <c r="J33" s="400"/>
      <c r="K33" s="398"/>
      <c r="L33" s="398">
        <v>348</v>
      </c>
      <c r="M33" s="398"/>
      <c r="N33" s="398"/>
      <c r="O33" s="401"/>
      <c r="P33" s="402">
        <f t="shared" si="0"/>
        <v>508</v>
      </c>
      <c r="Q33" s="403">
        <v>975</v>
      </c>
      <c r="R33" s="703">
        <f t="shared" si="1"/>
        <v>-0.47897435897435903</v>
      </c>
      <c r="U33" s="681" t="s">
        <v>107</v>
      </c>
      <c r="V33" s="195"/>
      <c r="W33" s="196"/>
      <c r="X33" s="196"/>
      <c r="Y33" s="196"/>
      <c r="Z33" s="196"/>
      <c r="AA33" s="196"/>
      <c r="AB33" s="196"/>
      <c r="AC33" s="196"/>
      <c r="AD33" s="196"/>
      <c r="AE33" s="196"/>
      <c r="AF33" s="196"/>
      <c r="AG33" s="197"/>
    </row>
    <row r="34" spans="2:33" ht="12.95" customHeight="1" x14ac:dyDescent="0.25">
      <c r="B34" s="1109"/>
      <c r="C34" s="262" t="s">
        <v>400</v>
      </c>
      <c r="D34" s="405"/>
      <c r="E34" s="406"/>
      <c r="F34" s="406"/>
      <c r="G34" s="406"/>
      <c r="H34" s="406"/>
      <c r="I34" s="407"/>
      <c r="J34" s="408"/>
      <c r="K34" s="406"/>
      <c r="L34" s="406"/>
      <c r="M34" s="406"/>
      <c r="N34" s="406"/>
      <c r="O34" s="409">
        <v>209</v>
      </c>
      <c r="P34" s="410">
        <f t="shared" si="0"/>
        <v>209</v>
      </c>
      <c r="Q34" s="411">
        <v>0</v>
      </c>
      <c r="R34" s="412" t="str">
        <f t="shared" si="1"/>
        <v>-</v>
      </c>
      <c r="U34" s="681" t="s">
        <v>108</v>
      </c>
      <c r="V34" s="195"/>
      <c r="W34" s="196"/>
      <c r="X34" s="196"/>
      <c r="Y34" s="196"/>
      <c r="Z34" s="196"/>
      <c r="AA34" s="196"/>
      <c r="AB34" s="196"/>
      <c r="AC34" s="196"/>
      <c r="AD34" s="196"/>
      <c r="AE34" s="196"/>
      <c r="AF34" s="196">
        <v>194</v>
      </c>
      <c r="AG34" s="197">
        <v>162</v>
      </c>
    </row>
    <row r="35" spans="2:33" ht="12.95" customHeight="1" x14ac:dyDescent="0.25">
      <c r="B35" s="1107" t="s">
        <v>517</v>
      </c>
      <c r="C35" s="261" t="s">
        <v>401</v>
      </c>
      <c r="D35" s="389"/>
      <c r="E35" s="390"/>
      <c r="F35" s="390"/>
      <c r="G35" s="390"/>
      <c r="H35" s="390"/>
      <c r="I35" s="391"/>
      <c r="J35" s="392"/>
      <c r="K35" s="390"/>
      <c r="L35" s="390"/>
      <c r="M35" s="390"/>
      <c r="N35" s="390"/>
      <c r="O35" s="393"/>
      <c r="P35" s="394">
        <f t="shared" si="0"/>
        <v>0</v>
      </c>
      <c r="Q35" s="395">
        <v>0</v>
      </c>
      <c r="R35" s="396" t="str">
        <f t="shared" si="1"/>
        <v>-</v>
      </c>
      <c r="U35" s="681" t="s">
        <v>109</v>
      </c>
      <c r="V35" s="195"/>
      <c r="W35" s="196"/>
      <c r="X35" s="196"/>
      <c r="Y35" s="196"/>
      <c r="Z35" s="196"/>
      <c r="AA35" s="196">
        <v>300</v>
      </c>
      <c r="AB35" s="196"/>
      <c r="AC35" s="196"/>
      <c r="AD35" s="196">
        <v>411</v>
      </c>
      <c r="AE35" s="196">
        <v>1061</v>
      </c>
      <c r="AF35" s="196">
        <v>383</v>
      </c>
      <c r="AG35" s="197"/>
    </row>
    <row r="36" spans="2:33" ht="12.95" customHeight="1" x14ac:dyDescent="0.25">
      <c r="B36" s="1108"/>
      <c r="C36" s="263" t="s">
        <v>402</v>
      </c>
      <c r="D36" s="397"/>
      <c r="E36" s="398"/>
      <c r="F36" s="398"/>
      <c r="G36" s="398"/>
      <c r="H36" s="398"/>
      <c r="I36" s="399"/>
      <c r="J36" s="400"/>
      <c r="K36" s="398"/>
      <c r="L36" s="398"/>
      <c r="M36" s="398"/>
      <c r="N36" s="398"/>
      <c r="O36" s="401"/>
      <c r="P36" s="402">
        <f t="shared" si="0"/>
        <v>0</v>
      </c>
      <c r="Q36" s="403">
        <v>0</v>
      </c>
      <c r="R36" s="404" t="str">
        <f t="shared" si="1"/>
        <v>-</v>
      </c>
      <c r="U36" s="681" t="s">
        <v>110</v>
      </c>
      <c r="V36" s="195"/>
      <c r="W36" s="196"/>
      <c r="X36" s="196"/>
      <c r="Y36" s="196"/>
      <c r="Z36" s="196">
        <v>152</v>
      </c>
      <c r="AA36" s="196">
        <v>248</v>
      </c>
      <c r="AB36" s="196"/>
      <c r="AC36" s="196"/>
      <c r="AD36" s="196"/>
      <c r="AE36" s="196">
        <v>371</v>
      </c>
      <c r="AF36" s="196"/>
      <c r="AG36" s="197"/>
    </row>
    <row r="37" spans="2:33" ht="12.95" customHeight="1" x14ac:dyDescent="0.25">
      <c r="B37" s="1108"/>
      <c r="C37" s="263" t="s">
        <v>399</v>
      </c>
      <c r="D37" s="397"/>
      <c r="E37" s="398"/>
      <c r="F37" s="398"/>
      <c r="G37" s="398"/>
      <c r="H37" s="398">
        <v>772</v>
      </c>
      <c r="I37" s="399"/>
      <c r="J37" s="400"/>
      <c r="K37" s="398"/>
      <c r="L37" s="398"/>
      <c r="M37" s="398"/>
      <c r="N37" s="398"/>
      <c r="O37" s="401"/>
      <c r="P37" s="402">
        <f t="shared" si="0"/>
        <v>772</v>
      </c>
      <c r="Q37" s="403">
        <v>1009</v>
      </c>
      <c r="R37" s="703">
        <f t="shared" si="1"/>
        <v>-0.23488602576808726</v>
      </c>
      <c r="U37" s="681" t="s">
        <v>111</v>
      </c>
      <c r="V37" s="195"/>
      <c r="W37" s="196"/>
      <c r="X37" s="196"/>
      <c r="Y37" s="196"/>
      <c r="Z37" s="196">
        <v>160</v>
      </c>
      <c r="AA37" s="196"/>
      <c r="AB37" s="196"/>
      <c r="AC37" s="196"/>
      <c r="AD37" s="196">
        <v>348</v>
      </c>
      <c r="AE37" s="196"/>
      <c r="AF37" s="196"/>
      <c r="AG37" s="197"/>
    </row>
    <row r="38" spans="2:33" ht="12.95" customHeight="1" x14ac:dyDescent="0.25">
      <c r="B38" s="1108"/>
      <c r="C38" s="263" t="s">
        <v>387</v>
      </c>
      <c r="D38" s="397"/>
      <c r="E38" s="398"/>
      <c r="F38" s="398"/>
      <c r="G38" s="398">
        <v>10</v>
      </c>
      <c r="H38" s="398"/>
      <c r="I38" s="399"/>
      <c r="J38" s="400"/>
      <c r="K38" s="398"/>
      <c r="L38" s="398"/>
      <c r="M38" s="398"/>
      <c r="N38" s="398"/>
      <c r="O38" s="401"/>
      <c r="P38" s="402">
        <f t="shared" si="0"/>
        <v>10</v>
      </c>
      <c r="Q38" s="403">
        <v>327</v>
      </c>
      <c r="R38" s="703">
        <f t="shared" si="1"/>
        <v>-0.96941896024464835</v>
      </c>
      <c r="U38" s="681" t="s">
        <v>82</v>
      </c>
      <c r="V38" s="186"/>
      <c r="W38" s="187"/>
      <c r="X38" s="187"/>
      <c r="Y38" s="187"/>
      <c r="Z38" s="187"/>
      <c r="AA38" s="187"/>
      <c r="AB38" s="187"/>
      <c r="AC38" s="187"/>
      <c r="AD38" s="187"/>
      <c r="AE38" s="187"/>
      <c r="AF38" s="187"/>
      <c r="AG38" s="188">
        <v>209</v>
      </c>
    </row>
    <row r="39" spans="2:33" ht="12.95" customHeight="1" x14ac:dyDescent="0.25">
      <c r="B39" s="1109"/>
      <c r="C39" s="262" t="s">
        <v>403</v>
      </c>
      <c r="D39" s="405"/>
      <c r="E39" s="406"/>
      <c r="F39" s="406"/>
      <c r="G39" s="406"/>
      <c r="H39" s="406"/>
      <c r="I39" s="407"/>
      <c r="J39" s="408"/>
      <c r="K39" s="406"/>
      <c r="L39" s="406"/>
      <c r="M39" s="406"/>
      <c r="N39" s="406"/>
      <c r="O39" s="409"/>
      <c r="P39" s="410">
        <f t="shared" si="0"/>
        <v>0</v>
      </c>
      <c r="Q39" s="411">
        <v>0</v>
      </c>
      <c r="R39" s="412" t="str">
        <f t="shared" si="1"/>
        <v>-</v>
      </c>
      <c r="U39" s="681" t="s">
        <v>112</v>
      </c>
      <c r="V39" s="186"/>
      <c r="W39" s="187"/>
      <c r="X39" s="187"/>
      <c r="Y39" s="187"/>
      <c r="Z39" s="187"/>
      <c r="AA39" s="187"/>
      <c r="AB39" s="187"/>
      <c r="AC39" s="187"/>
      <c r="AD39" s="187"/>
      <c r="AE39" s="187"/>
      <c r="AF39" s="187"/>
      <c r="AG39" s="188"/>
    </row>
    <row r="40" spans="2:33" ht="12.95" customHeight="1" x14ac:dyDescent="0.25">
      <c r="B40" s="1107" t="s">
        <v>590</v>
      </c>
      <c r="C40" s="261" t="s">
        <v>404</v>
      </c>
      <c r="D40" s="389"/>
      <c r="E40" s="390"/>
      <c r="F40" s="390"/>
      <c r="G40" s="390"/>
      <c r="H40" s="390"/>
      <c r="I40" s="391"/>
      <c r="J40" s="392"/>
      <c r="K40" s="390"/>
      <c r="L40" s="390"/>
      <c r="M40" s="390"/>
      <c r="N40" s="390">
        <v>51</v>
      </c>
      <c r="O40" s="393"/>
      <c r="P40" s="394">
        <f t="shared" si="0"/>
        <v>51</v>
      </c>
      <c r="Q40" s="395">
        <v>0</v>
      </c>
      <c r="R40" s="396" t="str">
        <f t="shared" si="1"/>
        <v>-</v>
      </c>
      <c r="U40" s="681" t="s">
        <v>113</v>
      </c>
      <c r="V40" s="186"/>
      <c r="W40" s="187"/>
      <c r="X40" s="187"/>
      <c r="Y40" s="187"/>
      <c r="Z40" s="187"/>
      <c r="AA40" s="187"/>
      <c r="AB40" s="187"/>
      <c r="AC40" s="187"/>
      <c r="AD40" s="187"/>
      <c r="AE40" s="187"/>
      <c r="AF40" s="187"/>
      <c r="AG40" s="188"/>
    </row>
    <row r="41" spans="2:33" ht="12.95" customHeight="1" x14ac:dyDescent="0.25">
      <c r="B41" s="1108"/>
      <c r="C41" s="263" t="s">
        <v>406</v>
      </c>
      <c r="D41" s="397"/>
      <c r="E41" s="398"/>
      <c r="F41" s="398"/>
      <c r="G41" s="398"/>
      <c r="H41" s="398"/>
      <c r="I41" s="399"/>
      <c r="J41" s="400"/>
      <c r="K41" s="398"/>
      <c r="L41" s="398"/>
      <c r="M41" s="398"/>
      <c r="N41" s="398"/>
      <c r="O41" s="401"/>
      <c r="P41" s="402">
        <f t="shared" si="0"/>
        <v>0</v>
      </c>
      <c r="Q41" s="403">
        <v>520</v>
      </c>
      <c r="R41" s="703">
        <f t="shared" si="1"/>
        <v>-1</v>
      </c>
      <c r="U41" s="681" t="s">
        <v>114</v>
      </c>
      <c r="V41" s="186"/>
      <c r="W41" s="187"/>
      <c r="X41" s="187"/>
      <c r="Y41" s="187"/>
      <c r="Z41" s="187">
        <v>772</v>
      </c>
      <c r="AA41" s="187"/>
      <c r="AB41" s="187"/>
      <c r="AC41" s="187"/>
      <c r="AD41" s="187"/>
      <c r="AE41" s="187"/>
      <c r="AF41" s="187"/>
      <c r="AG41" s="188"/>
    </row>
    <row r="42" spans="2:33" ht="12.95" customHeight="1" x14ac:dyDescent="0.25">
      <c r="B42" s="1108"/>
      <c r="C42" s="263" t="s">
        <v>405</v>
      </c>
      <c r="D42" s="397"/>
      <c r="E42" s="398"/>
      <c r="F42" s="398"/>
      <c r="G42" s="398"/>
      <c r="H42" s="398"/>
      <c r="I42" s="399"/>
      <c r="J42" s="400"/>
      <c r="K42" s="398"/>
      <c r="L42" s="398"/>
      <c r="M42" s="398"/>
      <c r="N42" s="398"/>
      <c r="O42" s="401"/>
      <c r="P42" s="402">
        <f t="shared" si="0"/>
        <v>0</v>
      </c>
      <c r="Q42" s="403">
        <v>0</v>
      </c>
      <c r="R42" s="404" t="str">
        <f t="shared" si="1"/>
        <v>-</v>
      </c>
      <c r="U42" s="681" t="s">
        <v>115</v>
      </c>
      <c r="V42" s="186"/>
      <c r="W42" s="187"/>
      <c r="X42" s="187"/>
      <c r="Y42" s="187">
        <v>10</v>
      </c>
      <c r="Z42" s="187"/>
      <c r="AA42" s="187"/>
      <c r="AB42" s="187"/>
      <c r="AC42" s="187"/>
      <c r="AD42" s="187"/>
      <c r="AE42" s="187"/>
      <c r="AF42" s="187"/>
      <c r="AG42" s="188"/>
    </row>
    <row r="43" spans="2:33" ht="12.95" customHeight="1" x14ac:dyDescent="0.25">
      <c r="B43" s="1109"/>
      <c r="C43" s="262" t="s">
        <v>408</v>
      </c>
      <c r="D43" s="405"/>
      <c r="E43" s="406"/>
      <c r="F43" s="406"/>
      <c r="G43" s="406"/>
      <c r="H43" s="406">
        <v>29</v>
      </c>
      <c r="I43" s="407"/>
      <c r="J43" s="408"/>
      <c r="K43" s="406"/>
      <c r="L43" s="406"/>
      <c r="M43" s="406"/>
      <c r="N43" s="406"/>
      <c r="O43" s="409"/>
      <c r="P43" s="410">
        <f t="shared" si="0"/>
        <v>29</v>
      </c>
      <c r="Q43" s="411">
        <v>7</v>
      </c>
      <c r="R43" s="704">
        <f t="shared" si="1"/>
        <v>3.1428571428571432</v>
      </c>
      <c r="U43" s="681" t="s">
        <v>116</v>
      </c>
      <c r="V43" s="186"/>
      <c r="W43" s="187"/>
      <c r="X43" s="187"/>
      <c r="Y43" s="187"/>
      <c r="Z43" s="187"/>
      <c r="AA43" s="187"/>
      <c r="AB43" s="187"/>
      <c r="AC43" s="187"/>
      <c r="AD43" s="187"/>
      <c r="AE43" s="187"/>
      <c r="AF43" s="187"/>
      <c r="AG43" s="188"/>
    </row>
    <row r="44" spans="2:33" ht="12.95" customHeight="1" x14ac:dyDescent="0.25">
      <c r="B44" s="1107" t="s">
        <v>591</v>
      </c>
      <c r="C44" s="261" t="s">
        <v>384</v>
      </c>
      <c r="D44" s="389"/>
      <c r="E44" s="390"/>
      <c r="F44" s="390"/>
      <c r="G44" s="390"/>
      <c r="H44" s="390">
        <v>111</v>
      </c>
      <c r="I44" s="391">
        <v>50</v>
      </c>
      <c r="J44" s="392"/>
      <c r="K44" s="390"/>
      <c r="L44" s="390">
        <v>551</v>
      </c>
      <c r="M44" s="390">
        <v>717</v>
      </c>
      <c r="N44" s="390"/>
      <c r="O44" s="393"/>
      <c r="P44" s="394">
        <f t="shared" si="0"/>
        <v>1429</v>
      </c>
      <c r="Q44" s="395">
        <v>1487</v>
      </c>
      <c r="R44" s="702">
        <f t="shared" si="1"/>
        <v>-3.9004707464693977E-2</v>
      </c>
      <c r="U44" s="681" t="s">
        <v>117</v>
      </c>
      <c r="V44" s="186"/>
      <c r="W44" s="187"/>
      <c r="X44" s="187"/>
      <c r="Y44" s="187"/>
      <c r="Z44" s="187"/>
      <c r="AA44" s="187"/>
      <c r="AB44" s="187"/>
      <c r="AC44" s="187"/>
      <c r="AD44" s="187"/>
      <c r="AE44" s="187"/>
      <c r="AF44" s="187">
        <v>51</v>
      </c>
      <c r="AG44" s="188"/>
    </row>
    <row r="45" spans="2:33" ht="12.95" customHeight="1" x14ac:dyDescent="0.25">
      <c r="B45" s="1108"/>
      <c r="C45" s="263" t="s">
        <v>409</v>
      </c>
      <c r="D45" s="397"/>
      <c r="E45" s="398"/>
      <c r="F45" s="398"/>
      <c r="G45" s="398"/>
      <c r="H45" s="398">
        <v>311</v>
      </c>
      <c r="I45" s="399"/>
      <c r="J45" s="400"/>
      <c r="K45" s="398"/>
      <c r="L45" s="398">
        <v>242</v>
      </c>
      <c r="M45" s="398"/>
      <c r="N45" s="398"/>
      <c r="O45" s="401"/>
      <c r="P45" s="402">
        <f t="shared" si="0"/>
        <v>553</v>
      </c>
      <c r="Q45" s="403">
        <v>540</v>
      </c>
      <c r="R45" s="703">
        <f t="shared" si="1"/>
        <v>2.4074074074074137E-2</v>
      </c>
      <c r="U45" s="681" t="s">
        <v>118</v>
      </c>
      <c r="V45" s="186"/>
      <c r="W45" s="187"/>
      <c r="X45" s="187"/>
      <c r="Y45" s="187"/>
      <c r="Z45" s="187"/>
      <c r="AA45" s="187"/>
      <c r="AB45" s="187"/>
      <c r="AC45" s="187"/>
      <c r="AD45" s="187"/>
      <c r="AE45" s="187"/>
      <c r="AF45" s="187"/>
      <c r="AG45" s="188"/>
    </row>
    <row r="46" spans="2:33" ht="12.95" customHeight="1" x14ac:dyDescent="0.25">
      <c r="B46" s="1108"/>
      <c r="C46" s="263" t="s">
        <v>395</v>
      </c>
      <c r="D46" s="397"/>
      <c r="E46" s="398"/>
      <c r="F46" s="398"/>
      <c r="G46" s="398"/>
      <c r="H46" s="398">
        <v>85</v>
      </c>
      <c r="I46" s="399">
        <v>79</v>
      </c>
      <c r="J46" s="400">
        <v>109</v>
      </c>
      <c r="K46" s="398"/>
      <c r="L46" s="398">
        <v>2232</v>
      </c>
      <c r="M46" s="398">
        <v>624</v>
      </c>
      <c r="N46" s="398">
        <v>427</v>
      </c>
      <c r="O46" s="401">
        <v>26</v>
      </c>
      <c r="P46" s="402">
        <f t="shared" si="0"/>
        <v>3582</v>
      </c>
      <c r="Q46" s="403">
        <v>3486</v>
      </c>
      <c r="R46" s="703">
        <f t="shared" si="1"/>
        <v>2.7538726333907082E-2</v>
      </c>
      <c r="U46" s="681" t="s">
        <v>119</v>
      </c>
      <c r="V46" s="186"/>
      <c r="W46" s="187"/>
      <c r="X46" s="187"/>
      <c r="Y46" s="187"/>
      <c r="Z46" s="187"/>
      <c r="AA46" s="187"/>
      <c r="AB46" s="187"/>
      <c r="AC46" s="187"/>
      <c r="AD46" s="187"/>
      <c r="AE46" s="187"/>
      <c r="AF46" s="187"/>
      <c r="AG46" s="188"/>
    </row>
    <row r="47" spans="2:33" ht="12.95" customHeight="1" x14ac:dyDescent="0.25">
      <c r="B47" s="1108"/>
      <c r="C47" s="263" t="s">
        <v>363</v>
      </c>
      <c r="D47" s="397"/>
      <c r="E47" s="398"/>
      <c r="F47" s="398"/>
      <c r="G47" s="398">
        <v>1331</v>
      </c>
      <c r="H47" s="398">
        <v>23</v>
      </c>
      <c r="I47" s="399"/>
      <c r="J47" s="400"/>
      <c r="K47" s="398">
        <v>13</v>
      </c>
      <c r="L47" s="398">
        <v>19</v>
      </c>
      <c r="M47" s="398"/>
      <c r="N47" s="398"/>
      <c r="O47" s="401"/>
      <c r="P47" s="402">
        <f t="shared" si="0"/>
        <v>1386</v>
      </c>
      <c r="Q47" s="403">
        <v>477</v>
      </c>
      <c r="R47" s="703">
        <f t="shared" si="1"/>
        <v>1.9056603773584904</v>
      </c>
      <c r="U47" s="681" t="s">
        <v>120</v>
      </c>
      <c r="V47" s="186"/>
      <c r="W47" s="187"/>
      <c r="X47" s="187"/>
      <c r="Y47" s="187"/>
      <c r="Z47" s="187">
        <v>29</v>
      </c>
      <c r="AA47" s="187"/>
      <c r="AB47" s="187"/>
      <c r="AC47" s="187"/>
      <c r="AD47" s="187"/>
      <c r="AE47" s="187"/>
      <c r="AF47" s="187"/>
      <c r="AG47" s="188"/>
    </row>
    <row r="48" spans="2:33" ht="12.95" customHeight="1" x14ac:dyDescent="0.25">
      <c r="B48" s="1108"/>
      <c r="C48" s="263" t="s">
        <v>397</v>
      </c>
      <c r="D48" s="397"/>
      <c r="E48" s="398"/>
      <c r="F48" s="398"/>
      <c r="G48" s="398"/>
      <c r="H48" s="398">
        <v>108</v>
      </c>
      <c r="I48" s="399">
        <v>11</v>
      </c>
      <c r="J48" s="400"/>
      <c r="K48" s="398"/>
      <c r="L48" s="398"/>
      <c r="M48" s="398"/>
      <c r="N48" s="398"/>
      <c r="O48" s="401"/>
      <c r="P48" s="402">
        <f t="shared" si="0"/>
        <v>119</v>
      </c>
      <c r="Q48" s="403">
        <v>0</v>
      </c>
      <c r="R48" s="404" t="str">
        <f t="shared" si="1"/>
        <v>-</v>
      </c>
      <c r="U48" s="681" t="s">
        <v>121</v>
      </c>
      <c r="V48" s="186"/>
      <c r="W48" s="187"/>
      <c r="X48" s="187"/>
      <c r="Y48" s="187"/>
      <c r="Z48" s="187">
        <v>111</v>
      </c>
      <c r="AA48" s="187">
        <v>50</v>
      </c>
      <c r="AB48" s="187"/>
      <c r="AC48" s="187"/>
      <c r="AD48" s="187">
        <v>551</v>
      </c>
      <c r="AE48" s="187">
        <v>717</v>
      </c>
      <c r="AF48" s="187"/>
      <c r="AG48" s="188"/>
    </row>
    <row r="49" spans="2:33" ht="12.95" customHeight="1" x14ac:dyDescent="0.25">
      <c r="B49" s="1108"/>
      <c r="C49" s="263" t="s">
        <v>407</v>
      </c>
      <c r="D49" s="397">
        <v>86</v>
      </c>
      <c r="E49" s="398"/>
      <c r="F49" s="398"/>
      <c r="G49" s="398"/>
      <c r="H49" s="398"/>
      <c r="I49" s="399"/>
      <c r="J49" s="400"/>
      <c r="K49" s="398"/>
      <c r="L49" s="398">
        <v>46</v>
      </c>
      <c r="M49" s="398"/>
      <c r="N49" s="398">
        <v>528</v>
      </c>
      <c r="O49" s="401"/>
      <c r="P49" s="402">
        <f t="shared" si="0"/>
        <v>660</v>
      </c>
      <c r="Q49" s="403">
        <v>105</v>
      </c>
      <c r="R49" s="703">
        <f t="shared" si="1"/>
        <v>5.2857142857142856</v>
      </c>
      <c r="U49" s="681" t="s">
        <v>122</v>
      </c>
      <c r="V49" s="186"/>
      <c r="W49" s="187"/>
      <c r="X49" s="187"/>
      <c r="Y49" s="187"/>
      <c r="Z49" s="187">
        <v>311</v>
      </c>
      <c r="AA49" s="187"/>
      <c r="AB49" s="187"/>
      <c r="AC49" s="187"/>
      <c r="AD49" s="187">
        <v>242</v>
      </c>
      <c r="AE49" s="187"/>
      <c r="AF49" s="187"/>
      <c r="AG49" s="188"/>
    </row>
    <row r="50" spans="2:33" ht="12.95" customHeight="1" x14ac:dyDescent="0.25">
      <c r="B50" s="1109"/>
      <c r="C50" s="262" t="s">
        <v>393</v>
      </c>
      <c r="D50" s="405"/>
      <c r="E50" s="406"/>
      <c r="F50" s="406"/>
      <c r="G50" s="406"/>
      <c r="H50" s="406">
        <v>1492</v>
      </c>
      <c r="I50" s="407">
        <v>455</v>
      </c>
      <c r="J50" s="408"/>
      <c r="K50" s="406"/>
      <c r="L50" s="406">
        <v>624</v>
      </c>
      <c r="M50" s="406">
        <v>4379</v>
      </c>
      <c r="N50" s="406">
        <v>2421</v>
      </c>
      <c r="O50" s="409"/>
      <c r="P50" s="410">
        <f t="shared" si="0"/>
        <v>9371</v>
      </c>
      <c r="Q50" s="411">
        <v>8638</v>
      </c>
      <c r="R50" s="704">
        <f t="shared" si="1"/>
        <v>8.4857605927298074E-2</v>
      </c>
      <c r="U50" s="681" t="s">
        <v>123</v>
      </c>
      <c r="V50" s="186"/>
      <c r="W50" s="187"/>
      <c r="X50" s="187"/>
      <c r="Y50" s="187"/>
      <c r="Z50" s="187">
        <v>85</v>
      </c>
      <c r="AA50" s="187">
        <v>79</v>
      </c>
      <c r="AB50" s="187">
        <v>109</v>
      </c>
      <c r="AC50" s="187"/>
      <c r="AD50" s="187">
        <v>2232</v>
      </c>
      <c r="AE50" s="187">
        <v>624</v>
      </c>
      <c r="AF50" s="187">
        <v>427</v>
      </c>
      <c r="AG50" s="188">
        <v>26</v>
      </c>
    </row>
    <row r="51" spans="2:33" ht="12.95" customHeight="1" x14ac:dyDescent="0.25">
      <c r="B51" s="147" t="s">
        <v>592</v>
      </c>
      <c r="C51" s="264" t="s">
        <v>370</v>
      </c>
      <c r="D51" s="413">
        <v>1723</v>
      </c>
      <c r="E51" s="414"/>
      <c r="F51" s="414">
        <v>558</v>
      </c>
      <c r="G51" s="414">
        <v>370</v>
      </c>
      <c r="H51" s="414">
        <v>10</v>
      </c>
      <c r="I51" s="415"/>
      <c r="J51" s="416"/>
      <c r="K51" s="414"/>
      <c r="L51" s="414"/>
      <c r="M51" s="414">
        <v>192</v>
      </c>
      <c r="N51" s="414">
        <v>1567</v>
      </c>
      <c r="O51" s="417">
        <v>1825</v>
      </c>
      <c r="P51" s="394">
        <f t="shared" si="0"/>
        <v>6245</v>
      </c>
      <c r="Q51" s="419">
        <v>4553</v>
      </c>
      <c r="R51" s="702">
        <f t="shared" si="1"/>
        <v>0.37162310564462997</v>
      </c>
      <c r="U51" s="681" t="s">
        <v>124</v>
      </c>
      <c r="V51" s="186"/>
      <c r="W51" s="187"/>
      <c r="X51" s="187"/>
      <c r="Y51" s="187">
        <v>1331</v>
      </c>
      <c r="Z51" s="187">
        <v>23</v>
      </c>
      <c r="AA51" s="187"/>
      <c r="AB51" s="187"/>
      <c r="AC51" s="187">
        <v>13</v>
      </c>
      <c r="AD51" s="187">
        <v>19</v>
      </c>
      <c r="AE51" s="187"/>
      <c r="AF51" s="187"/>
      <c r="AG51" s="188"/>
    </row>
    <row r="52" spans="2:33" ht="12.95" customHeight="1" thickBot="1" x14ac:dyDescent="0.3">
      <c r="B52" s="260" t="s">
        <v>593</v>
      </c>
      <c r="C52" s="431" t="s">
        <v>72</v>
      </c>
      <c r="D52" s="420">
        <v>21</v>
      </c>
      <c r="E52" s="421">
        <v>105</v>
      </c>
      <c r="F52" s="421"/>
      <c r="G52" s="421"/>
      <c r="H52" s="421"/>
      <c r="I52" s="422">
        <v>28</v>
      </c>
      <c r="J52" s="423">
        <v>35</v>
      </c>
      <c r="K52" s="421"/>
      <c r="L52" s="421"/>
      <c r="M52" s="421"/>
      <c r="N52" s="421"/>
      <c r="O52" s="424">
        <v>35</v>
      </c>
      <c r="P52" s="394">
        <f t="shared" si="0"/>
        <v>224</v>
      </c>
      <c r="Q52" s="425">
        <v>73</v>
      </c>
      <c r="R52" s="702">
        <f t="shared" si="1"/>
        <v>2.0684931506849313</v>
      </c>
      <c r="U52" s="681" t="s">
        <v>125</v>
      </c>
      <c r="V52" s="186"/>
      <c r="W52" s="187"/>
      <c r="X52" s="187"/>
      <c r="Y52" s="187"/>
      <c r="Z52" s="187">
        <v>108</v>
      </c>
      <c r="AA52" s="187">
        <v>11</v>
      </c>
      <c r="AB52" s="187"/>
      <c r="AC52" s="187"/>
      <c r="AD52" s="187"/>
      <c r="AE52" s="187"/>
      <c r="AF52" s="187"/>
      <c r="AG52" s="188"/>
    </row>
    <row r="53" spans="2:33" ht="12.95" customHeight="1" thickTop="1" thickBot="1" x14ac:dyDescent="0.3">
      <c r="B53" s="258" t="s">
        <v>49</v>
      </c>
      <c r="C53" s="259" t="s">
        <v>72</v>
      </c>
      <c r="D53" s="426">
        <f t="shared" ref="D53:P53" si="2">SUM(D5:D52)</f>
        <v>1880</v>
      </c>
      <c r="E53" s="427">
        <f t="shared" si="2"/>
        <v>105</v>
      </c>
      <c r="F53" s="427">
        <f t="shared" si="2"/>
        <v>899</v>
      </c>
      <c r="G53" s="427">
        <f t="shared" si="2"/>
        <v>1711</v>
      </c>
      <c r="H53" s="427">
        <f t="shared" si="2"/>
        <v>3597</v>
      </c>
      <c r="I53" s="428">
        <f t="shared" si="2"/>
        <v>1743</v>
      </c>
      <c r="J53" s="887">
        <f t="shared" si="2"/>
        <v>289</v>
      </c>
      <c r="K53" s="427">
        <f t="shared" si="2"/>
        <v>79</v>
      </c>
      <c r="L53" s="427">
        <f t="shared" si="2"/>
        <v>5170</v>
      </c>
      <c r="M53" s="427">
        <f t="shared" si="2"/>
        <v>10417</v>
      </c>
      <c r="N53" s="427">
        <f t="shared" si="2"/>
        <v>7255</v>
      </c>
      <c r="O53" s="429">
        <f t="shared" si="2"/>
        <v>4260</v>
      </c>
      <c r="P53" s="426">
        <f t="shared" si="2"/>
        <v>37405</v>
      </c>
      <c r="Q53" s="430">
        <v>34686</v>
      </c>
      <c r="R53" s="705">
        <f t="shared" si="1"/>
        <v>7.83889753791156E-2</v>
      </c>
      <c r="U53" s="681" t="s">
        <v>126</v>
      </c>
      <c r="V53" s="186">
        <v>86</v>
      </c>
      <c r="W53" s="187"/>
      <c r="X53" s="187"/>
      <c r="Y53" s="187"/>
      <c r="Z53" s="187"/>
      <c r="AA53" s="187"/>
      <c r="AB53" s="187"/>
      <c r="AC53" s="187"/>
      <c r="AD53" s="187">
        <v>46</v>
      </c>
      <c r="AE53" s="187"/>
      <c r="AF53" s="187">
        <v>528</v>
      </c>
      <c r="AG53" s="188"/>
    </row>
    <row r="54" spans="2:33" x14ac:dyDescent="0.15">
      <c r="B54" s="143" t="s">
        <v>594</v>
      </c>
      <c r="C54" s="143"/>
      <c r="D54" s="143"/>
      <c r="E54" s="143"/>
      <c r="F54" s="143"/>
      <c r="G54" s="143"/>
      <c r="H54" s="143"/>
      <c r="I54" s="143"/>
      <c r="J54" s="24"/>
      <c r="K54" s="143"/>
      <c r="L54" s="143"/>
      <c r="M54" s="143"/>
      <c r="N54" s="143"/>
      <c r="O54" s="143"/>
      <c r="P54" s="143"/>
      <c r="Q54" s="143"/>
      <c r="R54" s="143"/>
      <c r="U54" s="681" t="s">
        <v>127</v>
      </c>
      <c r="V54" s="186"/>
      <c r="W54" s="187"/>
      <c r="X54" s="187"/>
      <c r="Y54" s="187"/>
      <c r="Z54" s="187">
        <v>1492</v>
      </c>
      <c r="AA54" s="187">
        <v>455</v>
      </c>
      <c r="AB54" s="187"/>
      <c r="AC54" s="187"/>
      <c r="AD54" s="187">
        <v>624</v>
      </c>
      <c r="AE54" s="187">
        <v>4379</v>
      </c>
      <c r="AF54" s="187">
        <v>2421</v>
      </c>
      <c r="AG54" s="188"/>
    </row>
    <row r="55" spans="2:33" x14ac:dyDescent="0.25">
      <c r="J55" s="5"/>
      <c r="U55" s="681" t="s">
        <v>128</v>
      </c>
      <c r="V55" s="186">
        <v>1723</v>
      </c>
      <c r="W55" s="187"/>
      <c r="X55" s="187">
        <v>558</v>
      </c>
      <c r="Y55" s="187">
        <v>370</v>
      </c>
      <c r="Z55" s="187">
        <v>10</v>
      </c>
      <c r="AA55" s="187"/>
      <c r="AB55" s="187"/>
      <c r="AC55" s="187"/>
      <c r="AD55" s="187"/>
      <c r="AE55" s="187">
        <v>192</v>
      </c>
      <c r="AF55" s="187">
        <v>1567</v>
      </c>
      <c r="AG55" s="188">
        <v>1825</v>
      </c>
    </row>
    <row r="56" spans="2:33" x14ac:dyDescent="0.25">
      <c r="U56" s="680" t="s">
        <v>706</v>
      </c>
      <c r="V56" s="189">
        <v>21</v>
      </c>
      <c r="W56" s="190">
        <v>105</v>
      </c>
      <c r="X56" s="190"/>
      <c r="Y56" s="190"/>
      <c r="Z56" s="190"/>
      <c r="AA56" s="190">
        <v>28</v>
      </c>
      <c r="AB56" s="190">
        <v>35</v>
      </c>
      <c r="AC56" s="190"/>
      <c r="AD56" s="190"/>
      <c r="AE56" s="190"/>
      <c r="AF56" s="190"/>
      <c r="AG56" s="191">
        <v>35</v>
      </c>
    </row>
    <row r="57" spans="2:33" x14ac:dyDescent="0.25">
      <c r="U57" s="1" t="s">
        <v>798</v>
      </c>
    </row>
    <row r="58" spans="2:33" x14ac:dyDescent="0.25">
      <c r="U58" s="120" t="s">
        <v>361</v>
      </c>
      <c r="V58" s="699">
        <v>1</v>
      </c>
      <c r="W58" s="700">
        <v>2</v>
      </c>
      <c r="X58" s="700">
        <v>3</v>
      </c>
      <c r="Y58" s="700">
        <v>4</v>
      </c>
      <c r="Z58" s="700">
        <v>5</v>
      </c>
      <c r="AA58" s="700">
        <v>6</v>
      </c>
      <c r="AB58" s="700">
        <v>7</v>
      </c>
      <c r="AC58" s="700">
        <v>8</v>
      </c>
      <c r="AD58" s="700">
        <v>9</v>
      </c>
      <c r="AE58" s="700">
        <v>10</v>
      </c>
      <c r="AF58" s="700">
        <v>11</v>
      </c>
      <c r="AG58" s="701">
        <v>12</v>
      </c>
    </row>
    <row r="59" spans="2:33" x14ac:dyDescent="0.25">
      <c r="U59" s="698" t="s">
        <v>83</v>
      </c>
      <c r="V59" s="948" t="str">
        <f>IF(SUMIFS(V$9:V$56,$U$9:$U$56,$U59)=0,"",SUMIFS(V$9:V$56,$U$9:$U$56,$U59))</f>
        <v/>
      </c>
      <c r="W59" s="949" t="str">
        <f t="shared" ref="W59:AG74" si="3">IF(SUMIFS(W$9:W$56,$U$9:$U$56,$U59)=0,"",SUMIFS(W$9:W$56,$U$9:$U$56,$U59))</f>
        <v/>
      </c>
      <c r="X59" s="949" t="str">
        <f t="shared" si="3"/>
        <v/>
      </c>
      <c r="Y59" s="949" t="str">
        <f t="shared" si="3"/>
        <v/>
      </c>
      <c r="Z59" s="949" t="str">
        <f t="shared" si="3"/>
        <v/>
      </c>
      <c r="AA59" s="949" t="str">
        <f t="shared" si="3"/>
        <v/>
      </c>
      <c r="AB59" s="949" t="str">
        <f t="shared" si="3"/>
        <v/>
      </c>
      <c r="AC59" s="949" t="str">
        <f t="shared" si="3"/>
        <v/>
      </c>
      <c r="AD59" s="949" t="str">
        <f t="shared" si="3"/>
        <v/>
      </c>
      <c r="AE59" s="949" t="str">
        <f t="shared" si="3"/>
        <v/>
      </c>
      <c r="AF59" s="949" t="str">
        <f t="shared" si="3"/>
        <v/>
      </c>
      <c r="AG59" s="950" t="str">
        <f t="shared" si="3"/>
        <v/>
      </c>
    </row>
    <row r="60" spans="2:33" x14ac:dyDescent="0.25">
      <c r="U60" s="681" t="s">
        <v>84</v>
      </c>
      <c r="V60" s="951" t="str">
        <f t="shared" ref="V60:AG94" si="4">IF(SUMIFS(V$9:V$56,$U$9:$U$56,$U60)=0,"",SUMIFS(V$9:V$56,$U$9:$U$56,$U60))</f>
        <v/>
      </c>
      <c r="W60" s="166" t="str">
        <f t="shared" si="3"/>
        <v/>
      </c>
      <c r="X60" s="166" t="str">
        <f t="shared" si="3"/>
        <v/>
      </c>
      <c r="Y60" s="166" t="str">
        <f t="shared" si="3"/>
        <v/>
      </c>
      <c r="Z60" s="166" t="str">
        <f t="shared" si="3"/>
        <v/>
      </c>
      <c r="AA60" s="166" t="str">
        <f t="shared" si="3"/>
        <v/>
      </c>
      <c r="AB60" s="166" t="str">
        <f t="shared" si="3"/>
        <v/>
      </c>
      <c r="AC60" s="166" t="str">
        <f t="shared" si="3"/>
        <v/>
      </c>
      <c r="AD60" s="166" t="str">
        <f t="shared" si="3"/>
        <v/>
      </c>
      <c r="AE60" s="166" t="str">
        <f t="shared" si="3"/>
        <v/>
      </c>
      <c r="AF60" s="166" t="str">
        <f t="shared" si="3"/>
        <v/>
      </c>
      <c r="AG60" s="687" t="str">
        <f t="shared" si="3"/>
        <v/>
      </c>
    </row>
    <row r="61" spans="2:33" x14ac:dyDescent="0.25">
      <c r="U61" s="681" t="s">
        <v>85</v>
      </c>
      <c r="V61" s="951" t="str">
        <f t="shared" si="4"/>
        <v/>
      </c>
      <c r="W61" s="166" t="str">
        <f t="shared" si="3"/>
        <v/>
      </c>
      <c r="X61" s="166" t="str">
        <f t="shared" si="3"/>
        <v/>
      </c>
      <c r="Y61" s="166" t="str">
        <f t="shared" si="3"/>
        <v/>
      </c>
      <c r="Z61" s="166" t="str">
        <f t="shared" si="3"/>
        <v/>
      </c>
      <c r="AA61" s="166" t="str">
        <f t="shared" si="3"/>
        <v/>
      </c>
      <c r="AB61" s="166" t="str">
        <f t="shared" si="3"/>
        <v/>
      </c>
      <c r="AC61" s="166" t="str">
        <f t="shared" si="3"/>
        <v/>
      </c>
      <c r="AD61" s="166" t="str">
        <f t="shared" si="3"/>
        <v/>
      </c>
      <c r="AE61" s="166" t="str">
        <f t="shared" si="3"/>
        <v/>
      </c>
      <c r="AF61" s="166">
        <f t="shared" si="3"/>
        <v>42</v>
      </c>
      <c r="AG61" s="687" t="str">
        <f t="shared" si="3"/>
        <v/>
      </c>
    </row>
    <row r="62" spans="2:33" x14ac:dyDescent="0.25">
      <c r="U62" s="681" t="s">
        <v>86</v>
      </c>
      <c r="V62" s="951" t="str">
        <f t="shared" si="4"/>
        <v/>
      </c>
      <c r="W62" s="166" t="str">
        <f t="shared" si="3"/>
        <v/>
      </c>
      <c r="X62" s="166" t="str">
        <f t="shared" si="3"/>
        <v/>
      </c>
      <c r="Y62" s="166" t="str">
        <f t="shared" si="3"/>
        <v/>
      </c>
      <c r="Z62" s="166" t="str">
        <f t="shared" si="3"/>
        <v/>
      </c>
      <c r="AA62" s="166" t="str">
        <f t="shared" si="3"/>
        <v/>
      </c>
      <c r="AB62" s="166" t="str">
        <f t="shared" si="3"/>
        <v/>
      </c>
      <c r="AC62" s="166" t="str">
        <f t="shared" si="3"/>
        <v/>
      </c>
      <c r="AD62" s="166" t="str">
        <f t="shared" si="3"/>
        <v/>
      </c>
      <c r="AE62" s="166" t="str">
        <f t="shared" si="3"/>
        <v/>
      </c>
      <c r="AF62" s="166" t="str">
        <f t="shared" si="3"/>
        <v/>
      </c>
      <c r="AG62" s="687" t="str">
        <f t="shared" si="3"/>
        <v/>
      </c>
    </row>
    <row r="63" spans="2:33" x14ac:dyDescent="0.25">
      <c r="U63" s="681" t="s">
        <v>87</v>
      </c>
      <c r="V63" s="951" t="str">
        <f t="shared" si="4"/>
        <v/>
      </c>
      <c r="W63" s="166" t="str">
        <f t="shared" si="3"/>
        <v/>
      </c>
      <c r="X63" s="166" t="str">
        <f t="shared" si="3"/>
        <v/>
      </c>
      <c r="Y63" s="166" t="str">
        <f t="shared" si="3"/>
        <v/>
      </c>
      <c r="Z63" s="166" t="str">
        <f t="shared" si="3"/>
        <v/>
      </c>
      <c r="AA63" s="166" t="str">
        <f t="shared" si="3"/>
        <v/>
      </c>
      <c r="AB63" s="166" t="str">
        <f t="shared" si="3"/>
        <v/>
      </c>
      <c r="AC63" s="166" t="str">
        <f t="shared" si="3"/>
        <v/>
      </c>
      <c r="AD63" s="166" t="str">
        <f t="shared" si="3"/>
        <v/>
      </c>
      <c r="AE63" s="166" t="str">
        <f t="shared" si="3"/>
        <v/>
      </c>
      <c r="AF63" s="166" t="str">
        <f t="shared" si="3"/>
        <v/>
      </c>
      <c r="AG63" s="687" t="str">
        <f t="shared" si="3"/>
        <v/>
      </c>
    </row>
    <row r="64" spans="2:33" x14ac:dyDescent="0.25">
      <c r="U64" s="681" t="s">
        <v>88</v>
      </c>
      <c r="V64" s="951" t="str">
        <f t="shared" si="4"/>
        <v/>
      </c>
      <c r="W64" s="166" t="str">
        <f t="shared" si="3"/>
        <v/>
      </c>
      <c r="X64" s="166" t="str">
        <f t="shared" si="3"/>
        <v/>
      </c>
      <c r="Y64" s="166" t="str">
        <f t="shared" si="3"/>
        <v/>
      </c>
      <c r="Z64" s="166" t="str">
        <f t="shared" si="3"/>
        <v/>
      </c>
      <c r="AA64" s="166" t="str">
        <f t="shared" si="3"/>
        <v/>
      </c>
      <c r="AB64" s="166" t="str">
        <f t="shared" si="3"/>
        <v/>
      </c>
      <c r="AC64" s="166" t="str">
        <f t="shared" si="3"/>
        <v/>
      </c>
      <c r="AD64" s="166" t="str">
        <f t="shared" si="3"/>
        <v/>
      </c>
      <c r="AE64" s="166" t="str">
        <f t="shared" si="3"/>
        <v/>
      </c>
      <c r="AF64" s="166" t="str">
        <f t="shared" si="3"/>
        <v/>
      </c>
      <c r="AG64" s="687" t="str">
        <f t="shared" si="3"/>
        <v/>
      </c>
    </row>
    <row r="65" spans="21:33" x14ac:dyDescent="0.25">
      <c r="U65" s="681" t="s">
        <v>89</v>
      </c>
      <c r="V65" s="951" t="str">
        <f t="shared" si="4"/>
        <v/>
      </c>
      <c r="W65" s="166" t="str">
        <f t="shared" si="3"/>
        <v/>
      </c>
      <c r="X65" s="166" t="str">
        <f t="shared" si="3"/>
        <v/>
      </c>
      <c r="Y65" s="166" t="str">
        <f t="shared" si="3"/>
        <v/>
      </c>
      <c r="Z65" s="166" t="str">
        <f t="shared" si="3"/>
        <v/>
      </c>
      <c r="AA65" s="166" t="str">
        <f t="shared" si="3"/>
        <v/>
      </c>
      <c r="AB65" s="166" t="str">
        <f t="shared" si="3"/>
        <v/>
      </c>
      <c r="AC65" s="166" t="str">
        <f t="shared" si="3"/>
        <v/>
      </c>
      <c r="AD65" s="166" t="str">
        <f t="shared" si="3"/>
        <v/>
      </c>
      <c r="AE65" s="166">
        <f t="shared" si="3"/>
        <v>295</v>
      </c>
      <c r="AF65" s="166" t="str">
        <f t="shared" si="3"/>
        <v/>
      </c>
      <c r="AG65" s="687" t="str">
        <f t="shared" si="3"/>
        <v/>
      </c>
    </row>
    <row r="66" spans="21:33" x14ac:dyDescent="0.25">
      <c r="U66" s="681" t="s">
        <v>90</v>
      </c>
      <c r="V66" s="951" t="str">
        <f t="shared" si="4"/>
        <v/>
      </c>
      <c r="W66" s="166" t="str">
        <f t="shared" si="3"/>
        <v/>
      </c>
      <c r="X66" s="166" t="str">
        <f t="shared" si="3"/>
        <v/>
      </c>
      <c r="Y66" s="166" t="str">
        <f t="shared" si="3"/>
        <v/>
      </c>
      <c r="Z66" s="166" t="str">
        <f t="shared" si="3"/>
        <v/>
      </c>
      <c r="AA66" s="166" t="str">
        <f t="shared" si="3"/>
        <v/>
      </c>
      <c r="AB66" s="166" t="str">
        <f t="shared" si="3"/>
        <v/>
      </c>
      <c r="AC66" s="166" t="str">
        <f t="shared" si="3"/>
        <v/>
      </c>
      <c r="AD66" s="166" t="str">
        <f t="shared" si="3"/>
        <v/>
      </c>
      <c r="AE66" s="166" t="str">
        <f t="shared" si="3"/>
        <v/>
      </c>
      <c r="AF66" s="166" t="str">
        <f t="shared" si="3"/>
        <v/>
      </c>
      <c r="AG66" s="687">
        <f t="shared" si="3"/>
        <v>44</v>
      </c>
    </row>
    <row r="67" spans="21:33" x14ac:dyDescent="0.25">
      <c r="U67" s="681" t="s">
        <v>91</v>
      </c>
      <c r="V67" s="951" t="str">
        <f t="shared" si="4"/>
        <v/>
      </c>
      <c r="W67" s="166" t="str">
        <f t="shared" si="3"/>
        <v/>
      </c>
      <c r="X67" s="166" t="str">
        <f t="shared" si="3"/>
        <v/>
      </c>
      <c r="Y67" s="166" t="str">
        <f t="shared" si="3"/>
        <v/>
      </c>
      <c r="Z67" s="166" t="str">
        <f t="shared" si="3"/>
        <v/>
      </c>
      <c r="AA67" s="166" t="str">
        <f t="shared" si="3"/>
        <v/>
      </c>
      <c r="AB67" s="166" t="str">
        <f t="shared" si="3"/>
        <v/>
      </c>
      <c r="AC67" s="166" t="str">
        <f t="shared" si="3"/>
        <v/>
      </c>
      <c r="AD67" s="166" t="str">
        <f t="shared" si="3"/>
        <v/>
      </c>
      <c r="AE67" s="166" t="str">
        <f t="shared" si="3"/>
        <v/>
      </c>
      <c r="AF67" s="166" t="str">
        <f t="shared" si="3"/>
        <v/>
      </c>
      <c r="AG67" s="687">
        <f t="shared" si="3"/>
        <v>513</v>
      </c>
    </row>
    <row r="68" spans="21:33" x14ac:dyDescent="0.25">
      <c r="U68" s="681" t="s">
        <v>92</v>
      </c>
      <c r="V68" s="951" t="str">
        <f t="shared" si="4"/>
        <v/>
      </c>
      <c r="W68" s="166" t="str">
        <f t="shared" si="3"/>
        <v/>
      </c>
      <c r="X68" s="166" t="str">
        <f t="shared" si="3"/>
        <v/>
      </c>
      <c r="Y68" s="166" t="str">
        <f t="shared" si="3"/>
        <v/>
      </c>
      <c r="Z68" s="166" t="str">
        <f t="shared" si="3"/>
        <v/>
      </c>
      <c r="AA68" s="166" t="str">
        <f t="shared" si="3"/>
        <v/>
      </c>
      <c r="AB68" s="166" t="str">
        <f t="shared" si="3"/>
        <v/>
      </c>
      <c r="AC68" s="166" t="str">
        <f t="shared" si="3"/>
        <v/>
      </c>
      <c r="AD68" s="166" t="str">
        <f t="shared" si="3"/>
        <v/>
      </c>
      <c r="AE68" s="166" t="str">
        <f t="shared" si="3"/>
        <v/>
      </c>
      <c r="AF68" s="166" t="str">
        <f t="shared" si="3"/>
        <v/>
      </c>
      <c r="AG68" s="687" t="str">
        <f t="shared" si="3"/>
        <v/>
      </c>
    </row>
    <row r="69" spans="21:33" x14ac:dyDescent="0.25">
      <c r="U69" s="681" t="s">
        <v>93</v>
      </c>
      <c r="V69" s="951" t="str">
        <f t="shared" si="4"/>
        <v/>
      </c>
      <c r="W69" s="166" t="str">
        <f t="shared" si="3"/>
        <v/>
      </c>
      <c r="X69" s="166" t="str">
        <f t="shared" si="3"/>
        <v/>
      </c>
      <c r="Y69" s="166" t="str">
        <f t="shared" si="3"/>
        <v/>
      </c>
      <c r="Z69" s="166">
        <f t="shared" si="3"/>
        <v>89</v>
      </c>
      <c r="AA69" s="166" t="str">
        <f t="shared" si="3"/>
        <v/>
      </c>
      <c r="AB69" s="166" t="str">
        <f t="shared" si="3"/>
        <v/>
      </c>
      <c r="AC69" s="166" t="str">
        <f t="shared" si="3"/>
        <v/>
      </c>
      <c r="AD69" s="166" t="str">
        <f t="shared" si="3"/>
        <v/>
      </c>
      <c r="AE69" s="166" t="str">
        <f t="shared" si="3"/>
        <v/>
      </c>
      <c r="AF69" s="166" t="str">
        <f t="shared" si="3"/>
        <v/>
      </c>
      <c r="AG69" s="687" t="str">
        <f t="shared" si="3"/>
        <v/>
      </c>
    </row>
    <row r="70" spans="21:33" x14ac:dyDescent="0.25">
      <c r="U70" s="681" t="s">
        <v>94</v>
      </c>
      <c r="V70" s="951">
        <f t="shared" si="4"/>
        <v>50</v>
      </c>
      <c r="W70" s="166" t="str">
        <f t="shared" si="3"/>
        <v/>
      </c>
      <c r="X70" s="166" t="str">
        <f t="shared" si="3"/>
        <v/>
      </c>
      <c r="Y70" s="166" t="str">
        <f t="shared" si="3"/>
        <v/>
      </c>
      <c r="Z70" s="166">
        <f t="shared" si="3"/>
        <v>34</v>
      </c>
      <c r="AA70" s="166" t="str">
        <f t="shared" si="3"/>
        <v/>
      </c>
      <c r="AB70" s="166" t="str">
        <f t="shared" si="3"/>
        <v/>
      </c>
      <c r="AC70" s="166" t="str">
        <f t="shared" si="3"/>
        <v/>
      </c>
      <c r="AD70" s="166" t="str">
        <f t="shared" si="3"/>
        <v/>
      </c>
      <c r="AE70" s="166">
        <f t="shared" si="3"/>
        <v>236</v>
      </c>
      <c r="AF70" s="166">
        <f t="shared" si="3"/>
        <v>161</v>
      </c>
      <c r="AG70" s="687" t="str">
        <f t="shared" si="3"/>
        <v/>
      </c>
    </row>
    <row r="71" spans="21:33" x14ac:dyDescent="0.25">
      <c r="U71" s="681" t="s">
        <v>95</v>
      </c>
      <c r="V71" s="951" t="str">
        <f t="shared" si="4"/>
        <v/>
      </c>
      <c r="W71" s="166" t="str">
        <f t="shared" si="3"/>
        <v/>
      </c>
      <c r="X71" s="166">
        <f t="shared" si="3"/>
        <v>341</v>
      </c>
      <c r="Y71" s="166" t="str">
        <f t="shared" si="3"/>
        <v/>
      </c>
      <c r="Z71" s="166" t="str">
        <f t="shared" si="3"/>
        <v/>
      </c>
      <c r="AA71" s="166">
        <f t="shared" si="3"/>
        <v>360</v>
      </c>
      <c r="AB71" s="166" t="str">
        <f t="shared" si="3"/>
        <v/>
      </c>
      <c r="AC71" s="166">
        <f t="shared" si="3"/>
        <v>22</v>
      </c>
      <c r="AD71" s="166">
        <f t="shared" si="3"/>
        <v>97</v>
      </c>
      <c r="AE71" s="166">
        <f t="shared" si="3"/>
        <v>395</v>
      </c>
      <c r="AF71" s="166">
        <f t="shared" si="3"/>
        <v>528</v>
      </c>
      <c r="AG71" s="687">
        <f t="shared" si="3"/>
        <v>262</v>
      </c>
    </row>
    <row r="72" spans="21:33" x14ac:dyDescent="0.25">
      <c r="U72" s="681" t="s">
        <v>96</v>
      </c>
      <c r="V72" s="951" t="str">
        <f t="shared" si="4"/>
        <v/>
      </c>
      <c r="W72" s="166" t="str">
        <f t="shared" si="3"/>
        <v/>
      </c>
      <c r="X72" s="166" t="str">
        <f t="shared" si="3"/>
        <v/>
      </c>
      <c r="Y72" s="166" t="str">
        <f t="shared" si="3"/>
        <v/>
      </c>
      <c r="Z72" s="166" t="str">
        <f t="shared" si="3"/>
        <v/>
      </c>
      <c r="AA72" s="166" t="str">
        <f t="shared" si="3"/>
        <v/>
      </c>
      <c r="AB72" s="166">
        <f t="shared" si="3"/>
        <v>145</v>
      </c>
      <c r="AC72" s="166">
        <f t="shared" si="3"/>
        <v>44</v>
      </c>
      <c r="AD72" s="166" t="str">
        <f t="shared" si="3"/>
        <v/>
      </c>
      <c r="AE72" s="166" t="str">
        <f t="shared" si="3"/>
        <v/>
      </c>
      <c r="AF72" s="166">
        <f t="shared" si="3"/>
        <v>159</v>
      </c>
      <c r="AG72" s="687" t="str">
        <f t="shared" si="3"/>
        <v/>
      </c>
    </row>
    <row r="73" spans="21:33" x14ac:dyDescent="0.25">
      <c r="U73" s="681" t="s">
        <v>101</v>
      </c>
      <c r="V73" s="951" t="str">
        <f t="shared" si="4"/>
        <v/>
      </c>
      <c r="W73" s="166" t="str">
        <f t="shared" si="3"/>
        <v/>
      </c>
      <c r="X73" s="166" t="str">
        <f t="shared" si="3"/>
        <v/>
      </c>
      <c r="Y73" s="166" t="str">
        <f t="shared" si="3"/>
        <v/>
      </c>
      <c r="Z73" s="166" t="str">
        <f t="shared" si="3"/>
        <v/>
      </c>
      <c r="AA73" s="166" t="str">
        <f t="shared" si="3"/>
        <v/>
      </c>
      <c r="AB73" s="166" t="str">
        <f t="shared" si="3"/>
        <v/>
      </c>
      <c r="AC73" s="166" t="str">
        <f t="shared" si="3"/>
        <v/>
      </c>
      <c r="AD73" s="166" t="str">
        <f t="shared" si="3"/>
        <v/>
      </c>
      <c r="AE73" s="166" t="str">
        <f t="shared" si="3"/>
        <v/>
      </c>
      <c r="AF73" s="166" t="str">
        <f t="shared" si="3"/>
        <v/>
      </c>
      <c r="AG73" s="687" t="str">
        <f t="shared" si="3"/>
        <v/>
      </c>
    </row>
    <row r="74" spans="21:33" x14ac:dyDescent="0.25">
      <c r="U74" s="681" t="s">
        <v>97</v>
      </c>
      <c r="V74" s="951" t="str">
        <f t="shared" si="4"/>
        <v/>
      </c>
      <c r="W74" s="166" t="str">
        <f t="shared" si="3"/>
        <v/>
      </c>
      <c r="X74" s="166" t="str">
        <f t="shared" si="3"/>
        <v/>
      </c>
      <c r="Y74" s="166" t="str">
        <f t="shared" si="3"/>
        <v/>
      </c>
      <c r="Z74" s="166" t="str">
        <f t="shared" si="3"/>
        <v/>
      </c>
      <c r="AA74" s="166" t="str">
        <f t="shared" si="3"/>
        <v/>
      </c>
      <c r="AB74" s="166" t="str">
        <f t="shared" si="3"/>
        <v/>
      </c>
      <c r="AC74" s="166" t="str">
        <f t="shared" si="3"/>
        <v/>
      </c>
      <c r="AD74" s="166" t="str">
        <f t="shared" si="3"/>
        <v/>
      </c>
      <c r="AE74" s="166" t="str">
        <f t="shared" si="3"/>
        <v/>
      </c>
      <c r="AF74" s="166">
        <f t="shared" si="3"/>
        <v>117</v>
      </c>
      <c r="AG74" s="687">
        <f t="shared" si="3"/>
        <v>515</v>
      </c>
    </row>
    <row r="75" spans="21:33" x14ac:dyDescent="0.25">
      <c r="U75" s="681" t="s">
        <v>98</v>
      </c>
      <c r="V75" s="951" t="str">
        <f t="shared" si="4"/>
        <v/>
      </c>
      <c r="W75" s="166" t="str">
        <f t="shared" si="4"/>
        <v/>
      </c>
      <c r="X75" s="166" t="str">
        <f t="shared" si="4"/>
        <v/>
      </c>
      <c r="Y75" s="166" t="str">
        <f t="shared" si="4"/>
        <v/>
      </c>
      <c r="Z75" s="166" t="str">
        <f t="shared" si="4"/>
        <v/>
      </c>
      <c r="AA75" s="166" t="str">
        <f t="shared" si="4"/>
        <v/>
      </c>
      <c r="AB75" s="166" t="str">
        <f t="shared" si="4"/>
        <v/>
      </c>
      <c r="AC75" s="166" t="str">
        <f t="shared" si="4"/>
        <v/>
      </c>
      <c r="AD75" s="166" t="str">
        <f t="shared" si="4"/>
        <v/>
      </c>
      <c r="AE75" s="166" t="str">
        <f t="shared" si="4"/>
        <v/>
      </c>
      <c r="AF75" s="166" t="str">
        <f t="shared" si="4"/>
        <v/>
      </c>
      <c r="AG75" s="687" t="str">
        <f t="shared" si="4"/>
        <v/>
      </c>
    </row>
    <row r="76" spans="21:33" x14ac:dyDescent="0.25">
      <c r="U76" s="681" t="s">
        <v>99</v>
      </c>
      <c r="V76" s="951" t="str">
        <f t="shared" si="4"/>
        <v/>
      </c>
      <c r="W76" s="166" t="str">
        <f t="shared" si="4"/>
        <v/>
      </c>
      <c r="X76" s="166" t="str">
        <f t="shared" si="4"/>
        <v/>
      </c>
      <c r="Y76" s="166" t="str">
        <f t="shared" si="4"/>
        <v/>
      </c>
      <c r="Z76" s="166" t="str">
        <f t="shared" si="4"/>
        <v/>
      </c>
      <c r="AA76" s="166" t="str">
        <f t="shared" si="4"/>
        <v/>
      </c>
      <c r="AB76" s="166" t="str">
        <f t="shared" si="4"/>
        <v/>
      </c>
      <c r="AC76" s="166" t="str">
        <f t="shared" si="4"/>
        <v/>
      </c>
      <c r="AD76" s="166" t="str">
        <f t="shared" si="4"/>
        <v/>
      </c>
      <c r="AE76" s="166" t="str">
        <f t="shared" si="4"/>
        <v/>
      </c>
      <c r="AF76" s="166">
        <f t="shared" si="4"/>
        <v>84</v>
      </c>
      <c r="AG76" s="687" t="str">
        <f t="shared" si="4"/>
        <v/>
      </c>
    </row>
    <row r="77" spans="21:33" x14ac:dyDescent="0.25">
      <c r="U77" s="681" t="s">
        <v>102</v>
      </c>
      <c r="V77" s="951" t="str">
        <f t="shared" si="4"/>
        <v/>
      </c>
      <c r="W77" s="166" t="str">
        <f t="shared" si="4"/>
        <v/>
      </c>
      <c r="X77" s="166" t="str">
        <f t="shared" si="4"/>
        <v/>
      </c>
      <c r="Y77" s="166" t="str">
        <f t="shared" si="4"/>
        <v/>
      </c>
      <c r="Z77" s="166" t="str">
        <f t="shared" si="4"/>
        <v/>
      </c>
      <c r="AA77" s="166" t="str">
        <f t="shared" si="4"/>
        <v/>
      </c>
      <c r="AB77" s="166" t="str">
        <f t="shared" si="4"/>
        <v/>
      </c>
      <c r="AC77" s="166" t="str">
        <f t="shared" si="4"/>
        <v/>
      </c>
      <c r="AD77" s="166" t="str">
        <f t="shared" si="4"/>
        <v/>
      </c>
      <c r="AE77" s="166" t="str">
        <f t="shared" si="4"/>
        <v/>
      </c>
      <c r="AF77" s="166" t="str">
        <f t="shared" si="4"/>
        <v/>
      </c>
      <c r="AG77" s="687" t="str">
        <f t="shared" si="4"/>
        <v/>
      </c>
    </row>
    <row r="78" spans="21:33" x14ac:dyDescent="0.25">
      <c r="U78" s="681" t="s">
        <v>100</v>
      </c>
      <c r="V78" s="951" t="str">
        <f t="shared" si="4"/>
        <v/>
      </c>
      <c r="W78" s="166" t="str">
        <f t="shared" si="4"/>
        <v/>
      </c>
      <c r="X78" s="166" t="str">
        <f t="shared" si="4"/>
        <v/>
      </c>
      <c r="Y78" s="166" t="str">
        <f t="shared" si="4"/>
        <v/>
      </c>
      <c r="Z78" s="166" t="str">
        <f t="shared" si="4"/>
        <v/>
      </c>
      <c r="AA78" s="166" t="str">
        <f t="shared" si="4"/>
        <v/>
      </c>
      <c r="AB78" s="166" t="str">
        <f t="shared" si="4"/>
        <v/>
      </c>
      <c r="AC78" s="166" t="str">
        <f t="shared" si="4"/>
        <v/>
      </c>
      <c r="AD78" s="166" t="str">
        <f t="shared" si="4"/>
        <v/>
      </c>
      <c r="AE78" s="166" t="str">
        <f t="shared" si="4"/>
        <v/>
      </c>
      <c r="AF78" s="166" t="str">
        <f t="shared" si="4"/>
        <v/>
      </c>
      <c r="AG78" s="687" t="str">
        <f t="shared" si="4"/>
        <v/>
      </c>
    </row>
    <row r="79" spans="21:33" x14ac:dyDescent="0.25">
      <c r="U79" s="681" t="s">
        <v>103</v>
      </c>
      <c r="V79" s="951" t="str">
        <f t="shared" si="4"/>
        <v/>
      </c>
      <c r="W79" s="166" t="str">
        <f t="shared" si="4"/>
        <v/>
      </c>
      <c r="X79" s="166" t="str">
        <f t="shared" si="4"/>
        <v/>
      </c>
      <c r="Y79" s="166" t="str">
        <f t="shared" si="4"/>
        <v/>
      </c>
      <c r="Z79" s="166" t="str">
        <f t="shared" si="4"/>
        <v/>
      </c>
      <c r="AA79" s="166" t="str">
        <f t="shared" si="4"/>
        <v/>
      </c>
      <c r="AB79" s="166" t="str">
        <f t="shared" si="4"/>
        <v/>
      </c>
      <c r="AC79" s="166" t="str">
        <f t="shared" si="4"/>
        <v/>
      </c>
      <c r="AD79" s="166" t="str">
        <f t="shared" si="4"/>
        <v/>
      </c>
      <c r="AE79" s="166" t="str">
        <f t="shared" si="4"/>
        <v/>
      </c>
      <c r="AF79" s="166">
        <f t="shared" si="4"/>
        <v>43</v>
      </c>
      <c r="AG79" s="687">
        <f t="shared" si="4"/>
        <v>374</v>
      </c>
    </row>
    <row r="80" spans="21:33" x14ac:dyDescent="0.25">
      <c r="U80" s="681" t="s">
        <v>104</v>
      </c>
      <c r="V80" s="951" t="str">
        <f t="shared" si="4"/>
        <v/>
      </c>
      <c r="W80" s="166" t="str">
        <f t="shared" si="4"/>
        <v/>
      </c>
      <c r="X80" s="166" t="str">
        <f t="shared" si="4"/>
        <v/>
      </c>
      <c r="Y80" s="166" t="str">
        <f t="shared" si="4"/>
        <v/>
      </c>
      <c r="Z80" s="166" t="str">
        <f t="shared" si="4"/>
        <v/>
      </c>
      <c r="AA80" s="166" t="str">
        <f t="shared" si="4"/>
        <v/>
      </c>
      <c r="AB80" s="166" t="str">
        <f t="shared" si="4"/>
        <v/>
      </c>
      <c r="AC80" s="166" t="str">
        <f t="shared" si="4"/>
        <v/>
      </c>
      <c r="AD80" s="166" t="str">
        <f t="shared" si="4"/>
        <v/>
      </c>
      <c r="AE80" s="166">
        <f t="shared" si="4"/>
        <v>152</v>
      </c>
      <c r="AF80" s="166">
        <f t="shared" si="4"/>
        <v>42</v>
      </c>
      <c r="AG80" s="687">
        <f t="shared" si="4"/>
        <v>295</v>
      </c>
    </row>
    <row r="81" spans="21:33" x14ac:dyDescent="0.25">
      <c r="U81" s="681" t="s">
        <v>105</v>
      </c>
      <c r="V81" s="951" t="str">
        <f t="shared" si="4"/>
        <v/>
      </c>
      <c r="W81" s="166" t="str">
        <f t="shared" si="4"/>
        <v/>
      </c>
      <c r="X81" s="166" t="str">
        <f t="shared" si="4"/>
        <v/>
      </c>
      <c r="Y81" s="166" t="str">
        <f t="shared" si="4"/>
        <v/>
      </c>
      <c r="Z81" s="166" t="str">
        <f t="shared" si="4"/>
        <v/>
      </c>
      <c r="AA81" s="166">
        <f t="shared" si="4"/>
        <v>212</v>
      </c>
      <c r="AB81" s="166" t="str">
        <f t="shared" si="4"/>
        <v/>
      </c>
      <c r="AC81" s="166" t="str">
        <f t="shared" si="4"/>
        <v/>
      </c>
      <c r="AD81" s="166" t="str">
        <f t="shared" si="4"/>
        <v/>
      </c>
      <c r="AE81" s="166" t="str">
        <f t="shared" si="4"/>
        <v/>
      </c>
      <c r="AF81" s="166">
        <f t="shared" si="4"/>
        <v>508</v>
      </c>
      <c r="AG81" s="687" t="str">
        <f t="shared" si="4"/>
        <v/>
      </c>
    </row>
    <row r="82" spans="21:33" x14ac:dyDescent="0.25">
      <c r="U82" s="681" t="s">
        <v>106</v>
      </c>
      <c r="V82" s="951" t="str">
        <f t="shared" si="4"/>
        <v/>
      </c>
      <c r="W82" s="166" t="str">
        <f t="shared" si="4"/>
        <v/>
      </c>
      <c r="X82" s="166" t="str">
        <f t="shared" si="4"/>
        <v/>
      </c>
      <c r="Y82" s="166" t="str">
        <f t="shared" si="4"/>
        <v/>
      </c>
      <c r="Z82" s="166">
        <f t="shared" si="4"/>
        <v>221</v>
      </c>
      <c r="AA82" s="166" t="str">
        <f t="shared" si="4"/>
        <v/>
      </c>
      <c r="AB82" s="166" t="str">
        <f t="shared" si="4"/>
        <v/>
      </c>
      <c r="AC82" s="166" t="str">
        <f t="shared" si="4"/>
        <v/>
      </c>
      <c r="AD82" s="166">
        <f t="shared" si="4"/>
        <v>600</v>
      </c>
      <c r="AE82" s="166">
        <f t="shared" si="4"/>
        <v>1995</v>
      </c>
      <c r="AF82" s="166" t="str">
        <f t="shared" si="4"/>
        <v/>
      </c>
      <c r="AG82" s="687" t="str">
        <f t="shared" si="4"/>
        <v/>
      </c>
    </row>
    <row r="83" spans="21:33" x14ac:dyDescent="0.25">
      <c r="U83" s="681" t="s">
        <v>107</v>
      </c>
      <c r="V83" s="951" t="str">
        <f t="shared" si="4"/>
        <v/>
      </c>
      <c r="W83" s="166" t="str">
        <f t="shared" si="4"/>
        <v/>
      </c>
      <c r="X83" s="166" t="str">
        <f t="shared" si="4"/>
        <v/>
      </c>
      <c r="Y83" s="166" t="str">
        <f t="shared" si="4"/>
        <v/>
      </c>
      <c r="Z83" s="166" t="str">
        <f t="shared" si="4"/>
        <v/>
      </c>
      <c r="AA83" s="166" t="str">
        <f t="shared" si="4"/>
        <v/>
      </c>
      <c r="AB83" s="166" t="str">
        <f t="shared" si="4"/>
        <v/>
      </c>
      <c r="AC83" s="166" t="str">
        <f t="shared" si="4"/>
        <v/>
      </c>
      <c r="AD83" s="166" t="str">
        <f t="shared" si="4"/>
        <v/>
      </c>
      <c r="AE83" s="166" t="str">
        <f t="shared" si="4"/>
        <v/>
      </c>
      <c r="AF83" s="166" t="str">
        <f t="shared" si="4"/>
        <v/>
      </c>
      <c r="AG83" s="687" t="str">
        <f t="shared" si="4"/>
        <v/>
      </c>
    </row>
    <row r="84" spans="21:33" x14ac:dyDescent="0.25">
      <c r="U84" s="681" t="s">
        <v>108</v>
      </c>
      <c r="V84" s="951" t="str">
        <f t="shared" si="4"/>
        <v/>
      </c>
      <c r="W84" s="166" t="str">
        <f t="shared" si="4"/>
        <v/>
      </c>
      <c r="X84" s="166" t="str">
        <f t="shared" si="4"/>
        <v/>
      </c>
      <c r="Y84" s="166" t="str">
        <f t="shared" si="4"/>
        <v/>
      </c>
      <c r="Z84" s="166" t="str">
        <f t="shared" si="4"/>
        <v/>
      </c>
      <c r="AA84" s="166" t="str">
        <f t="shared" si="4"/>
        <v/>
      </c>
      <c r="AB84" s="166" t="str">
        <f t="shared" si="4"/>
        <v/>
      </c>
      <c r="AC84" s="166" t="str">
        <f t="shared" si="4"/>
        <v/>
      </c>
      <c r="AD84" s="166" t="str">
        <f t="shared" si="4"/>
        <v/>
      </c>
      <c r="AE84" s="166" t="str">
        <f t="shared" si="4"/>
        <v/>
      </c>
      <c r="AF84" s="166">
        <f t="shared" si="4"/>
        <v>194</v>
      </c>
      <c r="AG84" s="687">
        <f t="shared" si="4"/>
        <v>162</v>
      </c>
    </row>
    <row r="85" spans="21:33" x14ac:dyDescent="0.25">
      <c r="U85" s="681" t="s">
        <v>109</v>
      </c>
      <c r="V85" s="951" t="str">
        <f t="shared" si="4"/>
        <v/>
      </c>
      <c r="W85" s="166" t="str">
        <f t="shared" si="4"/>
        <v/>
      </c>
      <c r="X85" s="166" t="str">
        <f t="shared" si="4"/>
        <v/>
      </c>
      <c r="Y85" s="166" t="str">
        <f t="shared" si="4"/>
        <v/>
      </c>
      <c r="Z85" s="166" t="str">
        <f t="shared" si="4"/>
        <v/>
      </c>
      <c r="AA85" s="166">
        <f t="shared" si="4"/>
        <v>300</v>
      </c>
      <c r="AB85" s="166" t="str">
        <f t="shared" si="4"/>
        <v/>
      </c>
      <c r="AC85" s="166" t="str">
        <f t="shared" si="4"/>
        <v/>
      </c>
      <c r="AD85" s="166">
        <f t="shared" si="4"/>
        <v>411</v>
      </c>
      <c r="AE85" s="166">
        <f t="shared" si="4"/>
        <v>1061</v>
      </c>
      <c r="AF85" s="166">
        <f t="shared" si="4"/>
        <v>383</v>
      </c>
      <c r="AG85" s="687" t="str">
        <f t="shared" si="4"/>
        <v/>
      </c>
    </row>
    <row r="86" spans="21:33" x14ac:dyDescent="0.25">
      <c r="U86" s="681" t="s">
        <v>110</v>
      </c>
      <c r="V86" s="951" t="str">
        <f t="shared" si="4"/>
        <v/>
      </c>
      <c r="W86" s="166" t="str">
        <f t="shared" si="4"/>
        <v/>
      </c>
      <c r="X86" s="166" t="str">
        <f t="shared" si="4"/>
        <v/>
      </c>
      <c r="Y86" s="166" t="str">
        <f t="shared" si="4"/>
        <v/>
      </c>
      <c r="Z86" s="166">
        <f t="shared" si="4"/>
        <v>152</v>
      </c>
      <c r="AA86" s="166">
        <f t="shared" si="4"/>
        <v>248</v>
      </c>
      <c r="AB86" s="166" t="str">
        <f t="shared" si="4"/>
        <v/>
      </c>
      <c r="AC86" s="166" t="str">
        <f t="shared" si="4"/>
        <v/>
      </c>
      <c r="AD86" s="166" t="str">
        <f t="shared" si="4"/>
        <v/>
      </c>
      <c r="AE86" s="166">
        <f t="shared" si="4"/>
        <v>371</v>
      </c>
      <c r="AF86" s="166" t="str">
        <f t="shared" si="4"/>
        <v/>
      </c>
      <c r="AG86" s="687" t="str">
        <f t="shared" si="4"/>
        <v/>
      </c>
    </row>
    <row r="87" spans="21:33" x14ac:dyDescent="0.25">
      <c r="U87" s="681" t="s">
        <v>111</v>
      </c>
      <c r="V87" s="951" t="str">
        <f t="shared" si="4"/>
        <v/>
      </c>
      <c r="W87" s="166" t="str">
        <f t="shared" si="4"/>
        <v/>
      </c>
      <c r="X87" s="166" t="str">
        <f t="shared" si="4"/>
        <v/>
      </c>
      <c r="Y87" s="166" t="str">
        <f t="shared" si="4"/>
        <v/>
      </c>
      <c r="Z87" s="166">
        <f t="shared" si="4"/>
        <v>160</v>
      </c>
      <c r="AA87" s="166" t="str">
        <f t="shared" si="4"/>
        <v/>
      </c>
      <c r="AB87" s="166" t="str">
        <f t="shared" si="4"/>
        <v/>
      </c>
      <c r="AC87" s="166" t="str">
        <f t="shared" si="4"/>
        <v/>
      </c>
      <c r="AD87" s="166">
        <f t="shared" si="4"/>
        <v>348</v>
      </c>
      <c r="AE87" s="166" t="str">
        <f t="shared" si="4"/>
        <v/>
      </c>
      <c r="AF87" s="166" t="str">
        <f t="shared" si="4"/>
        <v/>
      </c>
      <c r="AG87" s="687" t="str">
        <f t="shared" si="4"/>
        <v/>
      </c>
    </row>
    <row r="88" spans="21:33" x14ac:dyDescent="0.25">
      <c r="U88" s="681" t="s">
        <v>82</v>
      </c>
      <c r="V88" s="951" t="str">
        <f t="shared" si="4"/>
        <v/>
      </c>
      <c r="W88" s="166" t="str">
        <f t="shared" si="4"/>
        <v/>
      </c>
      <c r="X88" s="166" t="str">
        <f t="shared" si="4"/>
        <v/>
      </c>
      <c r="Y88" s="166" t="str">
        <f t="shared" si="4"/>
        <v/>
      </c>
      <c r="Z88" s="166" t="str">
        <f t="shared" si="4"/>
        <v/>
      </c>
      <c r="AA88" s="166" t="str">
        <f t="shared" si="4"/>
        <v/>
      </c>
      <c r="AB88" s="166" t="str">
        <f t="shared" si="4"/>
        <v/>
      </c>
      <c r="AC88" s="166" t="str">
        <f t="shared" si="4"/>
        <v/>
      </c>
      <c r="AD88" s="166" t="str">
        <f t="shared" si="4"/>
        <v/>
      </c>
      <c r="AE88" s="166" t="str">
        <f t="shared" si="4"/>
        <v/>
      </c>
      <c r="AF88" s="166" t="str">
        <f t="shared" si="4"/>
        <v/>
      </c>
      <c r="AG88" s="687">
        <f t="shared" si="4"/>
        <v>209</v>
      </c>
    </row>
    <row r="89" spans="21:33" x14ac:dyDescent="0.25">
      <c r="U89" s="681" t="s">
        <v>112</v>
      </c>
      <c r="V89" s="951" t="str">
        <f t="shared" si="4"/>
        <v/>
      </c>
      <c r="W89" s="166" t="str">
        <f t="shared" si="4"/>
        <v/>
      </c>
      <c r="X89" s="166" t="str">
        <f t="shared" si="4"/>
        <v/>
      </c>
      <c r="Y89" s="166" t="str">
        <f t="shared" si="4"/>
        <v/>
      </c>
      <c r="Z89" s="166" t="str">
        <f t="shared" si="4"/>
        <v/>
      </c>
      <c r="AA89" s="166" t="str">
        <f t="shared" si="4"/>
        <v/>
      </c>
      <c r="AB89" s="166" t="str">
        <f t="shared" si="4"/>
        <v/>
      </c>
      <c r="AC89" s="166" t="str">
        <f t="shared" si="4"/>
        <v/>
      </c>
      <c r="AD89" s="166" t="str">
        <f t="shared" si="4"/>
        <v/>
      </c>
      <c r="AE89" s="166" t="str">
        <f t="shared" si="4"/>
        <v/>
      </c>
      <c r="AF89" s="166" t="str">
        <f t="shared" si="4"/>
        <v/>
      </c>
      <c r="AG89" s="687" t="str">
        <f t="shared" si="4"/>
        <v/>
      </c>
    </row>
    <row r="90" spans="21:33" x14ac:dyDescent="0.25">
      <c r="U90" s="681" t="s">
        <v>113</v>
      </c>
      <c r="V90" s="951" t="str">
        <f t="shared" si="4"/>
        <v/>
      </c>
      <c r="W90" s="166" t="str">
        <f t="shared" si="4"/>
        <v/>
      </c>
      <c r="X90" s="166" t="str">
        <f t="shared" si="4"/>
        <v/>
      </c>
      <c r="Y90" s="166" t="str">
        <f t="shared" si="4"/>
        <v/>
      </c>
      <c r="Z90" s="166" t="str">
        <f t="shared" si="4"/>
        <v/>
      </c>
      <c r="AA90" s="166" t="str">
        <f t="shared" si="4"/>
        <v/>
      </c>
      <c r="AB90" s="166" t="str">
        <f t="shared" si="4"/>
        <v/>
      </c>
      <c r="AC90" s="166" t="str">
        <f t="shared" si="4"/>
        <v/>
      </c>
      <c r="AD90" s="166" t="str">
        <f t="shared" si="4"/>
        <v/>
      </c>
      <c r="AE90" s="166" t="str">
        <f t="shared" si="4"/>
        <v/>
      </c>
      <c r="AF90" s="166" t="str">
        <f t="shared" si="4"/>
        <v/>
      </c>
      <c r="AG90" s="687" t="str">
        <f t="shared" si="4"/>
        <v/>
      </c>
    </row>
    <row r="91" spans="21:33" x14ac:dyDescent="0.25">
      <c r="U91" s="681" t="s">
        <v>114</v>
      </c>
      <c r="V91" s="951" t="str">
        <f t="shared" si="4"/>
        <v/>
      </c>
      <c r="W91" s="166" t="str">
        <f t="shared" si="4"/>
        <v/>
      </c>
      <c r="X91" s="166" t="str">
        <f t="shared" si="4"/>
        <v/>
      </c>
      <c r="Y91" s="166" t="str">
        <f t="shared" si="4"/>
        <v/>
      </c>
      <c r="Z91" s="166">
        <f t="shared" si="4"/>
        <v>772</v>
      </c>
      <c r="AA91" s="166" t="str">
        <f t="shared" si="4"/>
        <v/>
      </c>
      <c r="AB91" s="166" t="str">
        <f t="shared" si="4"/>
        <v/>
      </c>
      <c r="AC91" s="166" t="str">
        <f t="shared" si="4"/>
        <v/>
      </c>
      <c r="AD91" s="166" t="str">
        <f t="shared" si="4"/>
        <v/>
      </c>
      <c r="AE91" s="166" t="str">
        <f t="shared" si="4"/>
        <v/>
      </c>
      <c r="AF91" s="166" t="str">
        <f t="shared" si="4"/>
        <v/>
      </c>
      <c r="AG91" s="687" t="str">
        <f t="shared" si="4"/>
        <v/>
      </c>
    </row>
    <row r="92" spans="21:33" x14ac:dyDescent="0.25">
      <c r="U92" s="681" t="s">
        <v>115</v>
      </c>
      <c r="V92" s="951" t="str">
        <f t="shared" si="4"/>
        <v/>
      </c>
      <c r="W92" s="166" t="str">
        <f t="shared" si="4"/>
        <v/>
      </c>
      <c r="X92" s="166" t="str">
        <f t="shared" si="4"/>
        <v/>
      </c>
      <c r="Y92" s="166">
        <f t="shared" si="4"/>
        <v>10</v>
      </c>
      <c r="Z92" s="166" t="str">
        <f t="shared" si="4"/>
        <v/>
      </c>
      <c r="AA92" s="166" t="str">
        <f t="shared" si="4"/>
        <v/>
      </c>
      <c r="AB92" s="166" t="str">
        <f t="shared" si="4"/>
        <v/>
      </c>
      <c r="AC92" s="166" t="str">
        <f t="shared" si="4"/>
        <v/>
      </c>
      <c r="AD92" s="166" t="str">
        <f t="shared" si="4"/>
        <v/>
      </c>
      <c r="AE92" s="166" t="str">
        <f t="shared" si="4"/>
        <v/>
      </c>
      <c r="AF92" s="166" t="str">
        <f t="shared" si="4"/>
        <v/>
      </c>
      <c r="AG92" s="687" t="str">
        <f t="shared" si="4"/>
        <v/>
      </c>
    </row>
    <row r="93" spans="21:33" x14ac:dyDescent="0.25">
      <c r="U93" s="681" t="s">
        <v>116</v>
      </c>
      <c r="V93" s="951" t="str">
        <f t="shared" si="4"/>
        <v/>
      </c>
      <c r="W93" s="166" t="str">
        <f t="shared" si="4"/>
        <v/>
      </c>
      <c r="X93" s="166" t="str">
        <f t="shared" si="4"/>
        <v/>
      </c>
      <c r="Y93" s="166" t="str">
        <f t="shared" si="4"/>
        <v/>
      </c>
      <c r="Z93" s="166" t="str">
        <f t="shared" si="4"/>
        <v/>
      </c>
      <c r="AA93" s="166" t="str">
        <f t="shared" si="4"/>
        <v/>
      </c>
      <c r="AB93" s="166" t="str">
        <f t="shared" si="4"/>
        <v/>
      </c>
      <c r="AC93" s="166" t="str">
        <f t="shared" si="4"/>
        <v/>
      </c>
      <c r="AD93" s="166" t="str">
        <f t="shared" si="4"/>
        <v/>
      </c>
      <c r="AE93" s="166" t="str">
        <f t="shared" si="4"/>
        <v/>
      </c>
      <c r="AF93" s="166" t="str">
        <f t="shared" si="4"/>
        <v/>
      </c>
      <c r="AG93" s="687" t="str">
        <f t="shared" si="4"/>
        <v/>
      </c>
    </row>
    <row r="94" spans="21:33" x14ac:dyDescent="0.25">
      <c r="U94" s="681" t="s">
        <v>117</v>
      </c>
      <c r="V94" s="951" t="str">
        <f t="shared" si="4"/>
        <v/>
      </c>
      <c r="W94" s="166" t="str">
        <f t="shared" si="4"/>
        <v/>
      </c>
      <c r="X94" s="166" t="str">
        <f t="shared" si="4"/>
        <v/>
      </c>
      <c r="Y94" s="166" t="str">
        <f t="shared" si="4"/>
        <v/>
      </c>
      <c r="Z94" s="166" t="str">
        <f t="shared" si="4"/>
        <v/>
      </c>
      <c r="AA94" s="166" t="str">
        <f t="shared" si="4"/>
        <v/>
      </c>
      <c r="AB94" s="166" t="str">
        <f t="shared" si="4"/>
        <v/>
      </c>
      <c r="AC94" s="166" t="str">
        <f t="shared" si="4"/>
        <v/>
      </c>
      <c r="AD94" s="166" t="str">
        <f t="shared" si="4"/>
        <v/>
      </c>
      <c r="AE94" s="166" t="str">
        <f t="shared" si="4"/>
        <v/>
      </c>
      <c r="AF94" s="166">
        <f t="shared" si="4"/>
        <v>51</v>
      </c>
      <c r="AG94" s="687" t="str">
        <f t="shared" si="4"/>
        <v/>
      </c>
    </row>
    <row r="95" spans="21:33" x14ac:dyDescent="0.25">
      <c r="U95" s="681" t="s">
        <v>118</v>
      </c>
      <c r="V95" s="951" t="str">
        <f t="shared" ref="V95:AG106" si="5">IF(SUMIFS(V$9:V$56,$U$9:$U$56,$U95)=0,"",SUMIFS(V$9:V$56,$U$9:$U$56,$U95))</f>
        <v/>
      </c>
      <c r="W95" s="166" t="str">
        <f t="shared" si="5"/>
        <v/>
      </c>
      <c r="X95" s="166" t="str">
        <f t="shared" si="5"/>
        <v/>
      </c>
      <c r="Y95" s="166" t="str">
        <f t="shared" si="5"/>
        <v/>
      </c>
      <c r="Z95" s="166" t="str">
        <f t="shared" si="5"/>
        <v/>
      </c>
      <c r="AA95" s="166" t="str">
        <f t="shared" si="5"/>
        <v/>
      </c>
      <c r="AB95" s="166" t="str">
        <f t="shared" si="5"/>
        <v/>
      </c>
      <c r="AC95" s="166" t="str">
        <f t="shared" si="5"/>
        <v/>
      </c>
      <c r="AD95" s="166" t="str">
        <f t="shared" si="5"/>
        <v/>
      </c>
      <c r="AE95" s="166" t="str">
        <f t="shared" si="5"/>
        <v/>
      </c>
      <c r="AF95" s="166" t="str">
        <f t="shared" si="5"/>
        <v/>
      </c>
      <c r="AG95" s="687" t="str">
        <f t="shared" si="5"/>
        <v/>
      </c>
    </row>
    <row r="96" spans="21:33" x14ac:dyDescent="0.25">
      <c r="U96" s="681" t="s">
        <v>119</v>
      </c>
      <c r="V96" s="951" t="str">
        <f t="shared" si="5"/>
        <v/>
      </c>
      <c r="W96" s="166" t="str">
        <f t="shared" si="5"/>
        <v/>
      </c>
      <c r="X96" s="166" t="str">
        <f t="shared" si="5"/>
        <v/>
      </c>
      <c r="Y96" s="166" t="str">
        <f t="shared" si="5"/>
        <v/>
      </c>
      <c r="Z96" s="166" t="str">
        <f t="shared" si="5"/>
        <v/>
      </c>
      <c r="AA96" s="166" t="str">
        <f t="shared" si="5"/>
        <v/>
      </c>
      <c r="AB96" s="166" t="str">
        <f t="shared" si="5"/>
        <v/>
      </c>
      <c r="AC96" s="166" t="str">
        <f t="shared" si="5"/>
        <v/>
      </c>
      <c r="AD96" s="166" t="str">
        <f t="shared" si="5"/>
        <v/>
      </c>
      <c r="AE96" s="166" t="str">
        <f t="shared" si="5"/>
        <v/>
      </c>
      <c r="AF96" s="166" t="str">
        <f t="shared" si="5"/>
        <v/>
      </c>
      <c r="AG96" s="687" t="str">
        <f t="shared" si="5"/>
        <v/>
      </c>
    </row>
    <row r="97" spans="21:33" x14ac:dyDescent="0.25">
      <c r="U97" s="681" t="s">
        <v>120</v>
      </c>
      <c r="V97" s="951" t="str">
        <f t="shared" si="5"/>
        <v/>
      </c>
      <c r="W97" s="166" t="str">
        <f t="shared" si="5"/>
        <v/>
      </c>
      <c r="X97" s="166" t="str">
        <f t="shared" si="5"/>
        <v/>
      </c>
      <c r="Y97" s="166" t="str">
        <f t="shared" si="5"/>
        <v/>
      </c>
      <c r="Z97" s="166">
        <f t="shared" si="5"/>
        <v>29</v>
      </c>
      <c r="AA97" s="166" t="str">
        <f t="shared" si="5"/>
        <v/>
      </c>
      <c r="AB97" s="166" t="str">
        <f t="shared" si="5"/>
        <v/>
      </c>
      <c r="AC97" s="166" t="str">
        <f t="shared" si="5"/>
        <v/>
      </c>
      <c r="AD97" s="166" t="str">
        <f t="shared" si="5"/>
        <v/>
      </c>
      <c r="AE97" s="166" t="str">
        <f t="shared" si="5"/>
        <v/>
      </c>
      <c r="AF97" s="166" t="str">
        <f t="shared" si="5"/>
        <v/>
      </c>
      <c r="AG97" s="687" t="str">
        <f t="shared" si="5"/>
        <v/>
      </c>
    </row>
    <row r="98" spans="21:33" x14ac:dyDescent="0.25">
      <c r="U98" s="681" t="s">
        <v>121</v>
      </c>
      <c r="V98" s="951" t="str">
        <f t="shared" si="5"/>
        <v/>
      </c>
      <c r="W98" s="166" t="str">
        <f t="shared" si="5"/>
        <v/>
      </c>
      <c r="X98" s="166" t="str">
        <f t="shared" si="5"/>
        <v/>
      </c>
      <c r="Y98" s="166" t="str">
        <f t="shared" si="5"/>
        <v/>
      </c>
      <c r="Z98" s="166">
        <f t="shared" si="5"/>
        <v>111</v>
      </c>
      <c r="AA98" s="166">
        <f t="shared" si="5"/>
        <v>50</v>
      </c>
      <c r="AB98" s="166" t="str">
        <f t="shared" si="5"/>
        <v/>
      </c>
      <c r="AC98" s="166" t="str">
        <f t="shared" si="5"/>
        <v/>
      </c>
      <c r="AD98" s="166">
        <f t="shared" si="5"/>
        <v>551</v>
      </c>
      <c r="AE98" s="166">
        <f t="shared" si="5"/>
        <v>717</v>
      </c>
      <c r="AF98" s="166" t="str">
        <f t="shared" si="5"/>
        <v/>
      </c>
      <c r="AG98" s="687" t="str">
        <f t="shared" si="5"/>
        <v/>
      </c>
    </row>
    <row r="99" spans="21:33" x14ac:dyDescent="0.25">
      <c r="U99" s="681" t="s">
        <v>122</v>
      </c>
      <c r="V99" s="951" t="str">
        <f t="shared" si="5"/>
        <v/>
      </c>
      <c r="W99" s="166" t="str">
        <f t="shared" si="5"/>
        <v/>
      </c>
      <c r="X99" s="166" t="str">
        <f t="shared" si="5"/>
        <v/>
      </c>
      <c r="Y99" s="166" t="str">
        <f t="shared" si="5"/>
        <v/>
      </c>
      <c r="Z99" s="166">
        <f t="shared" si="5"/>
        <v>311</v>
      </c>
      <c r="AA99" s="166" t="str">
        <f t="shared" si="5"/>
        <v/>
      </c>
      <c r="AB99" s="166" t="str">
        <f t="shared" si="5"/>
        <v/>
      </c>
      <c r="AC99" s="166" t="str">
        <f t="shared" si="5"/>
        <v/>
      </c>
      <c r="AD99" s="166">
        <f t="shared" si="5"/>
        <v>242</v>
      </c>
      <c r="AE99" s="166" t="str">
        <f t="shared" si="5"/>
        <v/>
      </c>
      <c r="AF99" s="166" t="str">
        <f t="shared" si="5"/>
        <v/>
      </c>
      <c r="AG99" s="687" t="str">
        <f t="shared" si="5"/>
        <v/>
      </c>
    </row>
    <row r="100" spans="21:33" x14ac:dyDescent="0.25">
      <c r="U100" s="681" t="s">
        <v>123</v>
      </c>
      <c r="V100" s="951" t="str">
        <f t="shared" si="5"/>
        <v/>
      </c>
      <c r="W100" s="166" t="str">
        <f t="shared" si="5"/>
        <v/>
      </c>
      <c r="X100" s="166" t="str">
        <f t="shared" si="5"/>
        <v/>
      </c>
      <c r="Y100" s="166" t="str">
        <f t="shared" si="5"/>
        <v/>
      </c>
      <c r="Z100" s="166">
        <f t="shared" si="5"/>
        <v>85</v>
      </c>
      <c r="AA100" s="166">
        <f t="shared" si="5"/>
        <v>79</v>
      </c>
      <c r="AB100" s="166">
        <f t="shared" si="5"/>
        <v>109</v>
      </c>
      <c r="AC100" s="166" t="str">
        <f t="shared" si="5"/>
        <v/>
      </c>
      <c r="AD100" s="166">
        <f t="shared" si="5"/>
        <v>2232</v>
      </c>
      <c r="AE100" s="166">
        <f t="shared" si="5"/>
        <v>624</v>
      </c>
      <c r="AF100" s="166">
        <f t="shared" si="5"/>
        <v>427</v>
      </c>
      <c r="AG100" s="687">
        <f t="shared" si="5"/>
        <v>26</v>
      </c>
    </row>
    <row r="101" spans="21:33" x14ac:dyDescent="0.25">
      <c r="U101" s="681" t="s">
        <v>124</v>
      </c>
      <c r="V101" s="951" t="str">
        <f t="shared" si="5"/>
        <v/>
      </c>
      <c r="W101" s="166" t="str">
        <f t="shared" si="5"/>
        <v/>
      </c>
      <c r="X101" s="166" t="str">
        <f t="shared" si="5"/>
        <v/>
      </c>
      <c r="Y101" s="166">
        <f t="shared" si="5"/>
        <v>1331</v>
      </c>
      <c r="Z101" s="166">
        <f t="shared" si="5"/>
        <v>23</v>
      </c>
      <c r="AA101" s="166" t="str">
        <f t="shared" si="5"/>
        <v/>
      </c>
      <c r="AB101" s="166" t="str">
        <f t="shared" si="5"/>
        <v/>
      </c>
      <c r="AC101" s="166">
        <f t="shared" si="5"/>
        <v>13</v>
      </c>
      <c r="AD101" s="166">
        <f t="shared" si="5"/>
        <v>19</v>
      </c>
      <c r="AE101" s="166" t="str">
        <f t="shared" si="5"/>
        <v/>
      </c>
      <c r="AF101" s="166" t="str">
        <f t="shared" si="5"/>
        <v/>
      </c>
      <c r="AG101" s="687" t="str">
        <f t="shared" si="5"/>
        <v/>
      </c>
    </row>
    <row r="102" spans="21:33" x14ac:dyDescent="0.25">
      <c r="U102" s="681" t="s">
        <v>125</v>
      </c>
      <c r="V102" s="951" t="str">
        <f t="shared" si="5"/>
        <v/>
      </c>
      <c r="W102" s="166" t="str">
        <f t="shared" si="5"/>
        <v/>
      </c>
      <c r="X102" s="166" t="str">
        <f t="shared" si="5"/>
        <v/>
      </c>
      <c r="Y102" s="166" t="str">
        <f t="shared" si="5"/>
        <v/>
      </c>
      <c r="Z102" s="166">
        <f t="shared" si="5"/>
        <v>108</v>
      </c>
      <c r="AA102" s="166">
        <f t="shared" si="5"/>
        <v>11</v>
      </c>
      <c r="AB102" s="166" t="str">
        <f t="shared" si="5"/>
        <v/>
      </c>
      <c r="AC102" s="166" t="str">
        <f t="shared" si="5"/>
        <v/>
      </c>
      <c r="AD102" s="166" t="str">
        <f t="shared" si="5"/>
        <v/>
      </c>
      <c r="AE102" s="166" t="str">
        <f t="shared" si="5"/>
        <v/>
      </c>
      <c r="AF102" s="166" t="str">
        <f t="shared" si="5"/>
        <v/>
      </c>
      <c r="AG102" s="687" t="str">
        <f t="shared" si="5"/>
        <v/>
      </c>
    </row>
    <row r="103" spans="21:33" x14ac:dyDescent="0.25">
      <c r="U103" s="681" t="s">
        <v>126</v>
      </c>
      <c r="V103" s="951">
        <f t="shared" si="5"/>
        <v>86</v>
      </c>
      <c r="W103" s="166" t="str">
        <f t="shared" si="5"/>
        <v/>
      </c>
      <c r="X103" s="166" t="str">
        <f t="shared" si="5"/>
        <v/>
      </c>
      <c r="Y103" s="166" t="str">
        <f t="shared" si="5"/>
        <v/>
      </c>
      <c r="Z103" s="166" t="str">
        <f t="shared" si="5"/>
        <v/>
      </c>
      <c r="AA103" s="166" t="str">
        <f t="shared" si="5"/>
        <v/>
      </c>
      <c r="AB103" s="166" t="str">
        <f t="shared" si="5"/>
        <v/>
      </c>
      <c r="AC103" s="166" t="str">
        <f t="shared" si="5"/>
        <v/>
      </c>
      <c r="AD103" s="166">
        <f t="shared" si="5"/>
        <v>46</v>
      </c>
      <c r="AE103" s="166" t="str">
        <f t="shared" si="5"/>
        <v/>
      </c>
      <c r="AF103" s="166">
        <f t="shared" si="5"/>
        <v>528</v>
      </c>
      <c r="AG103" s="687" t="str">
        <f t="shared" si="5"/>
        <v/>
      </c>
    </row>
    <row r="104" spans="21:33" x14ac:dyDescent="0.25">
      <c r="U104" s="681" t="s">
        <v>127</v>
      </c>
      <c r="V104" s="951" t="str">
        <f t="shared" si="5"/>
        <v/>
      </c>
      <c r="W104" s="166" t="str">
        <f t="shared" si="5"/>
        <v/>
      </c>
      <c r="X104" s="166" t="str">
        <f t="shared" si="5"/>
        <v/>
      </c>
      <c r="Y104" s="166" t="str">
        <f t="shared" si="5"/>
        <v/>
      </c>
      <c r="Z104" s="166">
        <f t="shared" si="5"/>
        <v>1492</v>
      </c>
      <c r="AA104" s="166">
        <f t="shared" si="5"/>
        <v>455</v>
      </c>
      <c r="AB104" s="166" t="str">
        <f t="shared" si="5"/>
        <v/>
      </c>
      <c r="AC104" s="166" t="str">
        <f t="shared" si="5"/>
        <v/>
      </c>
      <c r="AD104" s="166">
        <f t="shared" si="5"/>
        <v>624</v>
      </c>
      <c r="AE104" s="166">
        <f t="shared" si="5"/>
        <v>4379</v>
      </c>
      <c r="AF104" s="166">
        <f t="shared" si="5"/>
        <v>2421</v>
      </c>
      <c r="AG104" s="687" t="str">
        <f t="shared" si="5"/>
        <v/>
      </c>
    </row>
    <row r="105" spans="21:33" x14ac:dyDescent="0.25">
      <c r="U105" s="681" t="s">
        <v>128</v>
      </c>
      <c r="V105" s="951">
        <f t="shared" si="5"/>
        <v>1723</v>
      </c>
      <c r="W105" s="166" t="str">
        <f t="shared" si="5"/>
        <v/>
      </c>
      <c r="X105" s="166">
        <f t="shared" si="5"/>
        <v>558</v>
      </c>
      <c r="Y105" s="166">
        <f t="shared" si="5"/>
        <v>370</v>
      </c>
      <c r="Z105" s="166">
        <f t="shared" si="5"/>
        <v>10</v>
      </c>
      <c r="AA105" s="166" t="str">
        <f t="shared" si="5"/>
        <v/>
      </c>
      <c r="AB105" s="166" t="str">
        <f t="shared" si="5"/>
        <v/>
      </c>
      <c r="AC105" s="166" t="str">
        <f t="shared" si="5"/>
        <v/>
      </c>
      <c r="AD105" s="166" t="str">
        <f t="shared" si="5"/>
        <v/>
      </c>
      <c r="AE105" s="166">
        <f t="shared" si="5"/>
        <v>192</v>
      </c>
      <c r="AF105" s="166">
        <f t="shared" si="5"/>
        <v>1567</v>
      </c>
      <c r="AG105" s="687">
        <f t="shared" si="5"/>
        <v>1825</v>
      </c>
    </row>
    <row r="106" spans="21:33" x14ac:dyDescent="0.25">
      <c r="U106" s="680" t="s">
        <v>706</v>
      </c>
      <c r="V106" s="952">
        <f t="shared" si="5"/>
        <v>21</v>
      </c>
      <c r="W106" s="953">
        <f t="shared" si="5"/>
        <v>105</v>
      </c>
      <c r="X106" s="953" t="str">
        <f t="shared" si="5"/>
        <v/>
      </c>
      <c r="Y106" s="953" t="str">
        <f t="shared" si="5"/>
        <v/>
      </c>
      <c r="Z106" s="953" t="str">
        <f t="shared" si="5"/>
        <v/>
      </c>
      <c r="AA106" s="953">
        <f t="shared" si="5"/>
        <v>28</v>
      </c>
      <c r="AB106" s="953">
        <f t="shared" si="5"/>
        <v>35</v>
      </c>
      <c r="AC106" s="953" t="str">
        <f t="shared" si="5"/>
        <v/>
      </c>
      <c r="AD106" s="953" t="str">
        <f t="shared" si="5"/>
        <v/>
      </c>
      <c r="AE106" s="953" t="str">
        <f t="shared" si="5"/>
        <v/>
      </c>
      <c r="AF106" s="953" t="str">
        <f t="shared" si="5"/>
        <v/>
      </c>
      <c r="AG106" s="688">
        <f t="shared" si="5"/>
        <v>35</v>
      </c>
    </row>
  </sheetData>
  <mergeCells count="8">
    <mergeCell ref="B44:B50"/>
    <mergeCell ref="B6:B11"/>
    <mergeCell ref="B35:B39"/>
    <mergeCell ref="B40:B43"/>
    <mergeCell ref="B12:B19"/>
    <mergeCell ref="B20:B23"/>
    <mergeCell ref="B24:B28"/>
    <mergeCell ref="B29:B34"/>
  </mergeCells>
  <phoneticPr fontId="4"/>
  <conditionalFormatting sqref="D5:O52">
    <cfRule type="cellIs" dxfId="1"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3E71-1802-4DD0-B448-1472F344EFB0}">
  <sheetPr codeName="Sheet44">
    <tabColor rgb="FFFF0000"/>
  </sheetPr>
  <dimension ref="A1:AA44"/>
  <sheetViews>
    <sheetView showGridLines="0" workbookViewId="0">
      <selection sqref="A1:A51"/>
    </sheetView>
  </sheetViews>
  <sheetFormatPr defaultColWidth="9" defaultRowHeight="14.25" x14ac:dyDescent="0.25"/>
  <cols>
    <col min="1" max="1" width="3.125" style="2" customWidth="1"/>
    <col min="2" max="2" width="11.75" style="1" customWidth="1"/>
    <col min="3" max="3" width="10.625" style="1" customWidth="1"/>
    <col min="4" max="12" width="13.125" style="1" customWidth="1"/>
    <col min="13" max="13" width="9" style="1" customWidth="1"/>
    <col min="14" max="14" width="3.125" style="1" customWidth="1"/>
    <col min="15" max="16384" width="9" style="1"/>
  </cols>
  <sheetData>
    <row r="1" spans="1:19" ht="14.25" customHeight="1" x14ac:dyDescent="0.25">
      <c r="A1" s="8" t="s">
        <v>596</v>
      </c>
    </row>
    <row r="2" spans="1:19" ht="14.25" customHeight="1" x14ac:dyDescent="0.25">
      <c r="P2" s="1" t="s">
        <v>352</v>
      </c>
    </row>
    <row r="3" spans="1:19" ht="14.25" customHeight="1" x14ac:dyDescent="0.25">
      <c r="A3" s="2" t="s">
        <v>597</v>
      </c>
      <c r="P3" s="1" t="s">
        <v>598</v>
      </c>
    </row>
    <row r="4" spans="1:19" ht="14.25" customHeight="1" thickBot="1" x14ac:dyDescent="0.3">
      <c r="K4" s="65" t="s">
        <v>456</v>
      </c>
      <c r="L4" s="32"/>
      <c r="M4" s="32"/>
      <c r="P4" s="1" t="s">
        <v>599</v>
      </c>
    </row>
    <row r="5" spans="1:19" ht="14.25" customHeight="1" x14ac:dyDescent="0.25">
      <c r="B5" s="70" t="s">
        <v>436</v>
      </c>
      <c r="C5" s="71" t="s">
        <v>600</v>
      </c>
      <c r="D5" s="92">
        <v>23</v>
      </c>
      <c r="E5" s="93">
        <v>24</v>
      </c>
      <c r="F5" s="93">
        <v>25</v>
      </c>
      <c r="G5" s="94">
        <v>26</v>
      </c>
      <c r="H5" s="95">
        <v>27</v>
      </c>
      <c r="I5" s="93">
        <v>28</v>
      </c>
      <c r="J5" s="200">
        <v>29</v>
      </c>
      <c r="K5" s="218">
        <v>30</v>
      </c>
      <c r="L5" s="111" t="s">
        <v>601</v>
      </c>
      <c r="M5" s="32"/>
      <c r="N5" s="98"/>
    </row>
    <row r="6" spans="1:19" ht="17.100000000000001" customHeight="1" x14ac:dyDescent="0.25">
      <c r="B6" s="1024" t="s">
        <v>278</v>
      </c>
      <c r="C6" s="22" t="s">
        <v>602</v>
      </c>
      <c r="D6" s="201"/>
      <c r="E6" s="202"/>
      <c r="F6" s="202"/>
      <c r="G6" s="203"/>
      <c r="H6" s="207"/>
      <c r="I6" s="202"/>
      <c r="J6" s="78" t="e">
        <v>#REF!</v>
      </c>
      <c r="K6" s="79" t="e">
        <v>#REF!</v>
      </c>
      <c r="L6" s="223" t="e">
        <v>#REF!</v>
      </c>
      <c r="P6" s="116" t="s">
        <v>603</v>
      </c>
    </row>
    <row r="7" spans="1:19" ht="17.100000000000001" customHeight="1" x14ac:dyDescent="0.25">
      <c r="B7" s="1025"/>
      <c r="C7" s="19" t="s">
        <v>605</v>
      </c>
      <c r="D7" s="204"/>
      <c r="E7" s="205"/>
      <c r="F7" s="205"/>
      <c r="G7" s="206"/>
      <c r="H7" s="35">
        <v>2700028.7125877021</v>
      </c>
      <c r="I7" s="27">
        <v>2811773.9800611017</v>
      </c>
      <c r="J7" s="219">
        <v>3564477</v>
      </c>
      <c r="K7" s="220">
        <v>3500438</v>
      </c>
      <c r="L7" s="224">
        <v>-1.7965889526008971E-2</v>
      </c>
      <c r="P7" s="1" t="s">
        <v>606</v>
      </c>
    </row>
    <row r="8" spans="1:19" ht="17.100000000000001" customHeight="1" x14ac:dyDescent="0.25">
      <c r="B8" s="1024" t="s">
        <v>279</v>
      </c>
      <c r="C8" s="22" t="s">
        <v>602</v>
      </c>
      <c r="D8" s="201"/>
      <c r="E8" s="202"/>
      <c r="F8" s="202"/>
      <c r="G8" s="203"/>
      <c r="H8" s="207"/>
      <c r="I8" s="202"/>
      <c r="J8" s="78" t="e">
        <v>#REF!</v>
      </c>
      <c r="K8" s="79" t="e">
        <v>#REF!</v>
      </c>
      <c r="L8" s="223" t="e">
        <v>#REF!</v>
      </c>
      <c r="P8" s="1" t="s">
        <v>607</v>
      </c>
    </row>
    <row r="9" spans="1:19" ht="17.100000000000001" customHeight="1" x14ac:dyDescent="0.25">
      <c r="B9" s="1025"/>
      <c r="C9" s="19" t="s">
        <v>605</v>
      </c>
      <c r="D9" s="204"/>
      <c r="E9" s="205"/>
      <c r="F9" s="205"/>
      <c r="G9" s="206"/>
      <c r="H9" s="35">
        <v>1885784.8816975232</v>
      </c>
      <c r="I9" s="27">
        <v>1676698.0852791979</v>
      </c>
      <c r="J9" s="219">
        <v>1608157</v>
      </c>
      <c r="K9" s="220">
        <v>1547238</v>
      </c>
      <c r="L9" s="224">
        <v>-3.788125164396261E-2</v>
      </c>
      <c r="P9" s="1" t="s">
        <v>608</v>
      </c>
    </row>
    <row r="10" spans="1:19" ht="17.100000000000001" customHeight="1" x14ac:dyDescent="0.25">
      <c r="B10" s="1024" t="s">
        <v>281</v>
      </c>
      <c r="C10" s="22" t="s">
        <v>602</v>
      </c>
      <c r="D10" s="201"/>
      <c r="E10" s="202"/>
      <c r="F10" s="202"/>
      <c r="G10" s="203"/>
      <c r="H10" s="207"/>
      <c r="I10" s="202"/>
      <c r="J10" s="78" t="e">
        <v>#REF!</v>
      </c>
      <c r="K10" s="79" t="e">
        <v>#REF!</v>
      </c>
      <c r="L10" s="223" t="e">
        <v>#REF!</v>
      </c>
      <c r="P10" s="65" t="s">
        <v>609</v>
      </c>
      <c r="Q10" s="115" t="s">
        <v>610</v>
      </c>
      <c r="R10" s="117"/>
      <c r="S10" s="1" t="s">
        <v>611</v>
      </c>
    </row>
    <row r="11" spans="1:19" ht="17.100000000000001" customHeight="1" x14ac:dyDescent="0.25">
      <c r="B11" s="1025"/>
      <c r="C11" s="19" t="s">
        <v>605</v>
      </c>
      <c r="D11" s="204"/>
      <c r="E11" s="205"/>
      <c r="F11" s="205"/>
      <c r="G11" s="206"/>
      <c r="H11" s="35">
        <v>644612.64136137464</v>
      </c>
      <c r="I11" s="27">
        <v>679322.73246047122</v>
      </c>
      <c r="J11" s="219">
        <v>608195</v>
      </c>
      <c r="K11" s="220">
        <v>690870</v>
      </c>
      <c r="L11" s="224">
        <v>0.13593502084035558</v>
      </c>
      <c r="Q11" s="115" t="s">
        <v>612</v>
      </c>
      <c r="R11" s="118"/>
      <c r="S11" s="1" t="s">
        <v>613</v>
      </c>
    </row>
    <row r="12" spans="1:19" ht="17.100000000000001" customHeight="1" x14ac:dyDescent="0.25">
      <c r="B12" s="1024" t="s">
        <v>283</v>
      </c>
      <c r="C12" s="22" t="s">
        <v>602</v>
      </c>
      <c r="D12" s="201"/>
      <c r="E12" s="202"/>
      <c r="F12" s="202"/>
      <c r="G12" s="203"/>
      <c r="H12" s="207"/>
      <c r="I12" s="202"/>
      <c r="J12" s="78" t="e">
        <v>#REF!</v>
      </c>
      <c r="K12" s="79" t="e">
        <v>#REF!</v>
      </c>
      <c r="L12" s="223" t="e">
        <v>#REF!</v>
      </c>
    </row>
    <row r="13" spans="1:19" ht="17.100000000000001" customHeight="1" x14ac:dyDescent="0.25">
      <c r="B13" s="1025"/>
      <c r="C13" s="19" t="s">
        <v>605</v>
      </c>
      <c r="D13" s="204"/>
      <c r="E13" s="205"/>
      <c r="F13" s="205"/>
      <c r="G13" s="206"/>
      <c r="H13" s="35">
        <v>244866.9491183263</v>
      </c>
      <c r="I13" s="27">
        <v>234635.81976910075</v>
      </c>
      <c r="J13" s="219">
        <v>224331</v>
      </c>
      <c r="K13" s="220">
        <v>277342</v>
      </c>
      <c r="L13" s="224">
        <v>0.23630706411507996</v>
      </c>
      <c r="P13" s="113" t="s">
        <v>614</v>
      </c>
    </row>
    <row r="14" spans="1:19" ht="17.100000000000001" customHeight="1" x14ac:dyDescent="0.25">
      <c r="B14" s="1027" t="s">
        <v>446</v>
      </c>
      <c r="C14" s="22" t="s">
        <v>602</v>
      </c>
      <c r="D14" s="201"/>
      <c r="E14" s="202"/>
      <c r="F14" s="202"/>
      <c r="G14" s="203"/>
      <c r="H14" s="207"/>
      <c r="I14" s="202"/>
      <c r="J14" s="78" t="e">
        <v>#REF!</v>
      </c>
      <c r="K14" s="79" t="e">
        <v>#REF!</v>
      </c>
      <c r="L14" s="225" t="e">
        <v>#REF!</v>
      </c>
      <c r="P14" s="1" t="s">
        <v>615</v>
      </c>
    </row>
    <row r="15" spans="1:19" ht="17.100000000000001" customHeight="1" x14ac:dyDescent="0.25">
      <c r="B15" s="1025"/>
      <c r="C15" s="19" t="s">
        <v>605</v>
      </c>
      <c r="D15" s="204"/>
      <c r="E15" s="205"/>
      <c r="F15" s="205"/>
      <c r="G15" s="206"/>
      <c r="H15" s="35">
        <v>486950.03928214754</v>
      </c>
      <c r="I15" s="27">
        <v>429724.6029043888</v>
      </c>
      <c r="J15" s="219">
        <v>351965</v>
      </c>
      <c r="K15" s="220">
        <v>417787</v>
      </c>
      <c r="L15" s="224">
        <v>0.18701291321580271</v>
      </c>
      <c r="P15" s="1" t="s">
        <v>50</v>
      </c>
    </row>
    <row r="16" spans="1:19" ht="17.100000000000001" customHeight="1" x14ac:dyDescent="0.25">
      <c r="B16" s="1024" t="s">
        <v>286</v>
      </c>
      <c r="C16" s="22" t="s">
        <v>602</v>
      </c>
      <c r="D16" s="201"/>
      <c r="E16" s="202"/>
      <c r="F16" s="202"/>
      <c r="G16" s="203"/>
      <c r="H16" s="207"/>
      <c r="I16" s="202"/>
      <c r="J16" s="78" t="e">
        <v>#REF!</v>
      </c>
      <c r="K16" s="79" t="e">
        <v>#REF!</v>
      </c>
      <c r="L16" s="223" t="e">
        <v>#REF!</v>
      </c>
      <c r="P16" s="1" t="s">
        <v>616</v>
      </c>
    </row>
    <row r="17" spans="2:27" ht="17.100000000000001" customHeight="1" x14ac:dyDescent="0.25">
      <c r="B17" s="1025"/>
      <c r="C17" s="19" t="s">
        <v>605</v>
      </c>
      <c r="D17" s="204"/>
      <c r="E17" s="205"/>
      <c r="F17" s="205"/>
      <c r="G17" s="206"/>
      <c r="H17" s="35">
        <v>485873.09272376203</v>
      </c>
      <c r="I17" s="27">
        <v>578217.03181130544</v>
      </c>
      <c r="J17" s="219">
        <v>612731</v>
      </c>
      <c r="K17" s="220">
        <v>669709</v>
      </c>
      <c r="L17" s="224">
        <v>9.2990235519338826E-2</v>
      </c>
      <c r="P17" s="1" t="s">
        <v>617</v>
      </c>
    </row>
    <row r="18" spans="2:27" ht="17.100000000000001" customHeight="1" x14ac:dyDescent="0.25">
      <c r="B18" s="1024" t="s">
        <v>288</v>
      </c>
      <c r="C18" s="22" t="s">
        <v>602</v>
      </c>
      <c r="D18" s="201"/>
      <c r="E18" s="202"/>
      <c r="F18" s="202"/>
      <c r="G18" s="203"/>
      <c r="H18" s="207"/>
      <c r="I18" s="202"/>
      <c r="J18" s="78" t="e">
        <v>#REF!</v>
      </c>
      <c r="K18" s="79" t="e">
        <v>#REF!</v>
      </c>
      <c r="L18" s="223" t="e">
        <v>#REF!</v>
      </c>
      <c r="R18" s="115"/>
      <c r="S18" s="115"/>
      <c r="T18" s="115"/>
      <c r="U18" s="115"/>
      <c r="X18" s="115"/>
      <c r="Y18" s="115"/>
    </row>
    <row r="19" spans="2:27" ht="17.100000000000001" customHeight="1" x14ac:dyDescent="0.25">
      <c r="B19" s="1025"/>
      <c r="C19" s="19" t="s">
        <v>605</v>
      </c>
      <c r="D19" s="204"/>
      <c r="E19" s="205"/>
      <c r="F19" s="205"/>
      <c r="G19" s="206"/>
      <c r="H19" s="35">
        <v>150019.92634907737</v>
      </c>
      <c r="I19" s="27">
        <v>244529.83219453989</v>
      </c>
      <c r="J19" s="219">
        <v>316359</v>
      </c>
      <c r="K19" s="220">
        <v>313973</v>
      </c>
      <c r="L19" s="224">
        <v>-7.5420645532449093E-3</v>
      </c>
      <c r="P19" s="65" t="s">
        <v>138</v>
      </c>
      <c r="Q19" s="114" t="s">
        <v>493</v>
      </c>
      <c r="R19" s="49" t="s">
        <v>618</v>
      </c>
      <c r="S19" s="49" t="s">
        <v>619</v>
      </c>
      <c r="T19" s="49" t="s">
        <v>494</v>
      </c>
      <c r="U19" s="49" t="s">
        <v>216</v>
      </c>
      <c r="V19" s="65" t="s">
        <v>139</v>
      </c>
      <c r="W19" s="114" t="s">
        <v>493</v>
      </c>
      <c r="X19" s="49" t="s">
        <v>494</v>
      </c>
      <c r="Y19" s="49" t="s">
        <v>216</v>
      </c>
    </row>
    <row r="20" spans="2:27" ht="17.100000000000001" customHeight="1" x14ac:dyDescent="0.25">
      <c r="B20" s="1027" t="s">
        <v>442</v>
      </c>
      <c r="C20" s="22" t="s">
        <v>602</v>
      </c>
      <c r="D20" s="201"/>
      <c r="E20" s="202"/>
      <c r="F20" s="202"/>
      <c r="G20" s="203"/>
      <c r="H20" s="207"/>
      <c r="I20" s="202"/>
      <c r="J20" s="78" t="e">
        <v>#REF!</v>
      </c>
      <c r="K20" s="79" t="e">
        <v>#REF!</v>
      </c>
      <c r="L20" s="225" t="e">
        <v>#REF!</v>
      </c>
      <c r="Q20" s="120" t="s">
        <v>602</v>
      </c>
      <c r="R20" s="126" t="s">
        <v>620</v>
      </c>
      <c r="S20" s="126" t="s">
        <v>620</v>
      </c>
      <c r="T20" s="121">
        <v>123</v>
      </c>
      <c r="U20" s="121">
        <v>456</v>
      </c>
      <c r="V20" s="83"/>
      <c r="W20" s="120" t="s">
        <v>602</v>
      </c>
      <c r="X20" s="121">
        <v>123</v>
      </c>
      <c r="Y20" s="121">
        <v>456</v>
      </c>
    </row>
    <row r="21" spans="2:27" ht="17.100000000000001" customHeight="1" x14ac:dyDescent="0.25">
      <c r="B21" s="1025"/>
      <c r="C21" s="19" t="s">
        <v>605</v>
      </c>
      <c r="D21" s="204"/>
      <c r="E21" s="205"/>
      <c r="F21" s="205"/>
      <c r="G21" s="206"/>
      <c r="H21" s="35">
        <v>271972.33900346735</v>
      </c>
      <c r="I21" s="27">
        <v>314185.87074503489</v>
      </c>
      <c r="J21" s="219">
        <v>280788</v>
      </c>
      <c r="K21" s="220">
        <v>280322</v>
      </c>
      <c r="L21" s="224">
        <v>-1.6596150832656198E-3</v>
      </c>
      <c r="Q21" s="122" t="s">
        <v>605</v>
      </c>
      <c r="R21" s="123">
        <v>123</v>
      </c>
      <c r="S21" s="123">
        <v>456</v>
      </c>
      <c r="T21" s="123">
        <v>789</v>
      </c>
      <c r="U21" s="123">
        <v>123</v>
      </c>
      <c r="W21" s="122" t="s">
        <v>605</v>
      </c>
      <c r="X21" s="123">
        <v>789</v>
      </c>
      <c r="Y21" s="123">
        <v>123</v>
      </c>
    </row>
    <row r="22" spans="2:27" ht="17.100000000000001" customHeight="1" x14ac:dyDescent="0.25">
      <c r="B22" s="1027" t="s">
        <v>444</v>
      </c>
      <c r="C22" s="22" t="s">
        <v>602</v>
      </c>
      <c r="D22" s="201"/>
      <c r="E22" s="202"/>
      <c r="F22" s="202"/>
      <c r="G22" s="203"/>
      <c r="H22" s="207"/>
      <c r="I22" s="202"/>
      <c r="J22" s="78" t="e">
        <v>#REF!</v>
      </c>
      <c r="K22" s="79" t="e">
        <v>#REF!</v>
      </c>
      <c r="L22" s="225" t="e">
        <v>#REF!</v>
      </c>
    </row>
    <row r="23" spans="2:27" ht="17.100000000000001" customHeight="1" x14ac:dyDescent="0.25">
      <c r="B23" s="1025"/>
      <c r="C23" s="19" t="s">
        <v>605</v>
      </c>
      <c r="D23" s="204"/>
      <c r="E23" s="205"/>
      <c r="F23" s="205"/>
      <c r="G23" s="206"/>
      <c r="H23" s="35">
        <v>125294.02318071884</v>
      </c>
      <c r="I23" s="27">
        <v>162950.46714131022</v>
      </c>
      <c r="J23" s="219">
        <v>233985</v>
      </c>
      <c r="K23" s="220">
        <v>161119</v>
      </c>
      <c r="L23" s="224">
        <v>-0.31141312477295557</v>
      </c>
      <c r="P23" s="113" t="s">
        <v>621</v>
      </c>
    </row>
    <row r="24" spans="2:27" ht="17.100000000000001" customHeight="1" x14ac:dyDescent="0.25">
      <c r="B24" s="1024" t="s">
        <v>296</v>
      </c>
      <c r="C24" s="22" t="s">
        <v>602</v>
      </c>
      <c r="D24" s="201"/>
      <c r="E24" s="202"/>
      <c r="F24" s="202"/>
      <c r="G24" s="203"/>
      <c r="H24" s="207"/>
      <c r="I24" s="202"/>
      <c r="J24" s="78" t="e">
        <v>#REF!</v>
      </c>
      <c r="K24" s="79" t="e">
        <v>#REF!</v>
      </c>
      <c r="L24" s="223" t="e">
        <v>#REF!</v>
      </c>
      <c r="P24" s="1" t="s">
        <v>622</v>
      </c>
    </row>
    <row r="25" spans="2:27" ht="17.100000000000001" customHeight="1" x14ac:dyDescent="0.25">
      <c r="B25" s="1025"/>
      <c r="C25" s="19" t="s">
        <v>605</v>
      </c>
      <c r="D25" s="204"/>
      <c r="E25" s="205"/>
      <c r="F25" s="205"/>
      <c r="G25" s="206"/>
      <c r="H25" s="35">
        <v>44480.654471437818</v>
      </c>
      <c r="I25" s="27">
        <v>32259.604377510514</v>
      </c>
      <c r="J25" s="219">
        <v>8984</v>
      </c>
      <c r="K25" s="220">
        <v>97901</v>
      </c>
      <c r="L25" s="224">
        <v>9.8972617987533393</v>
      </c>
      <c r="P25" s="1" t="s">
        <v>623</v>
      </c>
    </row>
    <row r="26" spans="2:27" ht="17.100000000000001" customHeight="1" thickBot="1" x14ac:dyDescent="0.3">
      <c r="B26" s="1041" t="s">
        <v>299</v>
      </c>
      <c r="C26" s="22" t="s">
        <v>602</v>
      </c>
      <c r="D26" s="201"/>
      <c r="E26" s="202"/>
      <c r="F26" s="202"/>
      <c r="G26" s="203"/>
      <c r="H26" s="207"/>
      <c r="I26" s="202"/>
      <c r="J26" s="78" t="e">
        <v>#REF!</v>
      </c>
      <c r="K26" s="79" t="e">
        <v>#REF!</v>
      </c>
      <c r="L26" s="226" t="e">
        <v>#REF!</v>
      </c>
      <c r="P26" s="1" t="s">
        <v>624</v>
      </c>
    </row>
    <row r="27" spans="2:27" ht="17.100000000000001" customHeight="1" thickTop="1" thickBot="1" x14ac:dyDescent="0.3">
      <c r="B27" s="1039"/>
      <c r="C27" s="19" t="s">
        <v>605</v>
      </c>
      <c r="D27" s="204"/>
      <c r="E27" s="205"/>
      <c r="F27" s="205"/>
      <c r="G27" s="206"/>
      <c r="H27" s="35">
        <v>90676.740224463443</v>
      </c>
      <c r="I27" s="27">
        <v>110891.97325603833</v>
      </c>
      <c r="J27" s="221">
        <v>88583</v>
      </c>
      <c r="K27" s="222">
        <v>96471</v>
      </c>
      <c r="L27" s="227">
        <v>8.9046431030784579E-2</v>
      </c>
    </row>
    <row r="28" spans="2:27" ht="17.100000000000001" customHeight="1" thickTop="1" thickBot="1" x14ac:dyDescent="0.3">
      <c r="B28" s="1038" t="s">
        <v>49</v>
      </c>
      <c r="C28" s="28" t="s">
        <v>602</v>
      </c>
      <c r="D28" s="211">
        <v>44988000</v>
      </c>
      <c r="E28" s="212">
        <v>46109000</v>
      </c>
      <c r="F28" s="212">
        <v>43320000</v>
      </c>
      <c r="G28" s="213">
        <v>43391000</v>
      </c>
      <c r="H28" s="217">
        <v>48798000</v>
      </c>
      <c r="I28" s="212">
        <v>38457000</v>
      </c>
      <c r="J28" s="29" t="e">
        <v>#REF!</v>
      </c>
      <c r="K28" s="30" t="e">
        <v>#REF!</v>
      </c>
      <c r="L28" s="228" t="e">
        <v>#REF!</v>
      </c>
      <c r="M28" s="97"/>
      <c r="N28" s="97"/>
      <c r="Q28" s="114" t="s">
        <v>493</v>
      </c>
      <c r="R28" s="49" t="s">
        <v>625</v>
      </c>
      <c r="S28" s="49" t="s">
        <v>626</v>
      </c>
      <c r="T28" s="49" t="s">
        <v>627</v>
      </c>
      <c r="U28" s="49" t="s">
        <v>628</v>
      </c>
      <c r="V28" s="49" t="s">
        <v>618</v>
      </c>
      <c r="W28" s="49" t="s">
        <v>619</v>
      </c>
      <c r="X28" s="49" t="s">
        <v>494</v>
      </c>
      <c r="Y28" s="49" t="s">
        <v>216</v>
      </c>
    </row>
    <row r="29" spans="2:27" ht="17.100000000000001" customHeight="1" thickTop="1" thickBot="1" x14ac:dyDescent="0.3">
      <c r="B29" s="1040"/>
      <c r="C29" s="102" t="s">
        <v>605</v>
      </c>
      <c r="D29" s="214">
        <v>7231800</v>
      </c>
      <c r="E29" s="215">
        <v>7089180</v>
      </c>
      <c r="F29" s="215">
        <v>7057610</v>
      </c>
      <c r="G29" s="216">
        <v>6869150</v>
      </c>
      <c r="H29" s="104">
        <v>7130560</v>
      </c>
      <c r="I29" s="103">
        <v>7275189.9999999991</v>
      </c>
      <c r="J29" s="103">
        <v>7898555</v>
      </c>
      <c r="K29" s="112">
        <v>8053170</v>
      </c>
      <c r="L29" s="229">
        <v>1.9575099496047077E-2</v>
      </c>
      <c r="M29" s="97"/>
      <c r="N29" s="97"/>
      <c r="Q29" s="120" t="s">
        <v>602</v>
      </c>
      <c r="R29" s="124">
        <v>111</v>
      </c>
      <c r="S29" s="124">
        <v>222</v>
      </c>
      <c r="T29" s="124">
        <v>333</v>
      </c>
      <c r="U29" s="124">
        <v>444</v>
      </c>
      <c r="V29" s="124">
        <v>555</v>
      </c>
      <c r="W29" s="124">
        <v>666</v>
      </c>
      <c r="X29" s="121">
        <v>123</v>
      </c>
      <c r="Y29" s="121">
        <v>456</v>
      </c>
    </row>
    <row r="30" spans="2:27" ht="17.100000000000001" customHeight="1" x14ac:dyDescent="0.25">
      <c r="B30" s="105"/>
      <c r="C30" s="64"/>
      <c r="D30" s="106"/>
      <c r="E30" s="106"/>
      <c r="F30" s="106"/>
      <c r="G30" s="106"/>
      <c r="H30" s="106"/>
      <c r="I30" s="106"/>
      <c r="J30" s="106"/>
      <c r="K30" s="106"/>
      <c r="L30" s="96"/>
      <c r="M30" s="106"/>
      <c r="N30" s="106"/>
      <c r="Q30" s="122" t="s">
        <v>605</v>
      </c>
      <c r="R30" s="125">
        <v>111</v>
      </c>
      <c r="S30" s="125">
        <v>222</v>
      </c>
      <c r="T30" s="125">
        <v>333</v>
      </c>
      <c r="U30" s="125">
        <v>444</v>
      </c>
      <c r="V30" s="123">
        <v>123</v>
      </c>
      <c r="W30" s="123">
        <v>456</v>
      </c>
      <c r="X30" s="123">
        <v>789</v>
      </c>
      <c r="Y30" s="123">
        <v>123</v>
      </c>
      <c r="Z30" s="119"/>
      <c r="AA30" s="119"/>
    </row>
    <row r="31" spans="2:27" ht="17.100000000000001" customHeight="1" x14ac:dyDescent="0.25">
      <c r="B31" s="107" t="s">
        <v>629</v>
      </c>
      <c r="C31" s="105"/>
      <c r="D31" s="106"/>
      <c r="E31" s="106"/>
      <c r="F31" s="106"/>
      <c r="G31" s="106"/>
      <c r="H31" s="108"/>
      <c r="I31" s="106"/>
      <c r="J31" s="106"/>
      <c r="K31" s="106"/>
      <c r="L31" s="98"/>
      <c r="M31" s="106"/>
      <c r="N31" s="106"/>
      <c r="Z31" s="119"/>
      <c r="AA31" s="119"/>
    </row>
    <row r="32" spans="2:27" ht="17.100000000000001" customHeight="1" x14ac:dyDescent="0.25">
      <c r="B32" s="107" t="s">
        <v>630</v>
      </c>
      <c r="C32" s="105"/>
      <c r="D32" s="106"/>
      <c r="E32" s="106"/>
      <c r="F32" s="106"/>
      <c r="G32" s="106"/>
      <c r="H32" s="108" t="s">
        <v>631</v>
      </c>
      <c r="I32" s="106"/>
      <c r="J32" s="106"/>
      <c r="K32" s="106"/>
      <c r="L32" s="98"/>
      <c r="M32" s="106"/>
      <c r="N32" s="106"/>
      <c r="P32" s="113" t="s">
        <v>632</v>
      </c>
      <c r="R32" s="119"/>
      <c r="S32" s="119"/>
      <c r="T32" s="119"/>
      <c r="U32" s="119"/>
      <c r="V32" s="119"/>
      <c r="W32" s="119"/>
      <c r="X32" s="119"/>
      <c r="Y32" s="119"/>
      <c r="Z32" s="119"/>
      <c r="AA32" s="119"/>
    </row>
    <row r="33" spans="2:27" ht="17.100000000000001" customHeight="1" x14ac:dyDescent="0.25">
      <c r="B33" s="107" t="s">
        <v>633</v>
      </c>
      <c r="C33" s="105"/>
      <c r="D33" s="106"/>
      <c r="E33" s="106"/>
      <c r="F33" s="106"/>
      <c r="G33" s="106"/>
      <c r="H33" s="108" t="s">
        <v>634</v>
      </c>
      <c r="I33" s="106"/>
      <c r="J33" s="106"/>
      <c r="K33" s="106"/>
      <c r="L33" s="98"/>
      <c r="M33" s="106"/>
      <c r="N33" s="106"/>
      <c r="P33" s="1" t="s">
        <v>635</v>
      </c>
      <c r="R33" s="119"/>
      <c r="S33" s="119"/>
      <c r="T33" s="119"/>
      <c r="U33" s="119"/>
      <c r="V33" s="119"/>
      <c r="W33" s="119"/>
      <c r="X33" s="119"/>
      <c r="Y33" s="119"/>
      <c r="Z33" s="119"/>
      <c r="AA33" s="119"/>
    </row>
    <row r="34" spans="2:27" ht="17.100000000000001" customHeight="1" x14ac:dyDescent="0.25">
      <c r="B34" s="107" t="s">
        <v>636</v>
      </c>
      <c r="C34" s="105"/>
      <c r="D34" s="106"/>
      <c r="E34" s="106"/>
      <c r="F34" s="106"/>
      <c r="G34" s="106"/>
      <c r="H34" s="108" t="s">
        <v>637</v>
      </c>
      <c r="I34" s="106"/>
      <c r="J34" s="106"/>
      <c r="K34" s="106"/>
      <c r="L34" s="98"/>
      <c r="M34" s="106"/>
      <c r="N34" s="106"/>
      <c r="P34" s="1" t="s">
        <v>638</v>
      </c>
      <c r="R34" s="119"/>
      <c r="S34" s="119"/>
      <c r="T34" s="119"/>
      <c r="U34" s="119"/>
      <c r="V34" s="119"/>
      <c r="W34" s="119"/>
      <c r="X34" s="119"/>
      <c r="Y34" s="119"/>
      <c r="Z34" s="119"/>
      <c r="AA34" s="119"/>
    </row>
    <row r="35" spans="2:27" ht="17.100000000000001" customHeight="1" x14ac:dyDescent="0.25">
      <c r="B35" s="110" t="s">
        <v>639</v>
      </c>
      <c r="C35" s="105"/>
      <c r="D35" s="106"/>
      <c r="E35" s="106"/>
      <c r="F35" s="106"/>
      <c r="G35" s="106"/>
      <c r="H35" s="108" t="s">
        <v>640</v>
      </c>
      <c r="I35" s="106"/>
      <c r="J35" s="106"/>
      <c r="K35" s="106"/>
      <c r="L35" s="98"/>
      <c r="M35" s="106"/>
      <c r="N35" s="106"/>
      <c r="P35" s="119"/>
      <c r="Q35" s="119"/>
      <c r="R35" s="119"/>
      <c r="S35" s="119"/>
      <c r="T35" s="119"/>
      <c r="U35" s="119"/>
      <c r="V35" s="119"/>
      <c r="W35" s="119"/>
      <c r="X35" s="119"/>
      <c r="Y35" s="119"/>
      <c r="Z35" s="119"/>
      <c r="AA35" s="119"/>
    </row>
    <row r="36" spans="2:27" ht="17.100000000000001" customHeight="1" x14ac:dyDescent="0.25">
      <c r="B36" s="107"/>
      <c r="C36" s="105"/>
      <c r="D36" s="106"/>
      <c r="E36" s="106"/>
      <c r="F36" s="106"/>
      <c r="G36" s="106"/>
      <c r="H36" s="109" t="s">
        <v>641</v>
      </c>
      <c r="I36" s="106"/>
      <c r="J36" s="106"/>
      <c r="K36" s="106"/>
      <c r="L36" s="98"/>
      <c r="M36" s="106"/>
      <c r="N36" s="106"/>
      <c r="P36" s="119" t="s">
        <v>642</v>
      </c>
      <c r="Q36" s="114" t="s">
        <v>493</v>
      </c>
      <c r="R36" s="49" t="s">
        <v>625</v>
      </c>
      <c r="S36" s="49" t="s">
        <v>626</v>
      </c>
      <c r="T36" s="49" t="s">
        <v>627</v>
      </c>
      <c r="U36" s="49" t="s">
        <v>628</v>
      </c>
      <c r="V36" s="49" t="s">
        <v>618</v>
      </c>
      <c r="W36" s="49" t="s">
        <v>619</v>
      </c>
      <c r="X36" s="49" t="s">
        <v>494</v>
      </c>
      <c r="Y36" s="49" t="s">
        <v>216</v>
      </c>
      <c r="Z36" s="119"/>
      <c r="AA36" s="119"/>
    </row>
    <row r="37" spans="2:27" ht="17.100000000000001" customHeight="1" x14ac:dyDescent="0.25">
      <c r="B37" s="107"/>
      <c r="C37" s="105"/>
      <c r="D37" s="106"/>
      <c r="E37" s="106"/>
      <c r="F37" s="106"/>
      <c r="G37" s="106"/>
      <c r="H37" s="108"/>
      <c r="I37" s="106"/>
      <c r="J37" s="106"/>
      <c r="K37" s="106"/>
      <c r="L37" s="98"/>
      <c r="M37" s="106"/>
      <c r="N37" s="106"/>
      <c r="P37" s="119"/>
      <c r="Q37" s="120" t="s">
        <v>602</v>
      </c>
      <c r="R37" s="126" t="s">
        <v>620</v>
      </c>
      <c r="S37" s="126" t="s">
        <v>620</v>
      </c>
      <c r="T37" s="126" t="s">
        <v>620</v>
      </c>
      <c r="U37" s="126" t="s">
        <v>620</v>
      </c>
      <c r="V37" s="126" t="s">
        <v>620</v>
      </c>
      <c r="W37" s="126" t="s">
        <v>620</v>
      </c>
      <c r="X37" s="121">
        <v>123</v>
      </c>
      <c r="Y37" s="121">
        <v>456</v>
      </c>
      <c r="Z37" s="119"/>
      <c r="AA37" s="119"/>
    </row>
    <row r="38" spans="2:27" ht="17.100000000000001" customHeight="1" thickBot="1" x14ac:dyDescent="0.3">
      <c r="B38" s="107"/>
      <c r="C38" s="105"/>
      <c r="D38" s="106"/>
      <c r="E38" s="106"/>
      <c r="F38" s="106"/>
      <c r="G38" s="106"/>
      <c r="H38" s="108"/>
      <c r="I38" s="106"/>
      <c r="J38" s="106"/>
      <c r="K38" s="106"/>
      <c r="L38" s="98"/>
      <c r="M38" s="106"/>
      <c r="N38" s="106"/>
      <c r="P38" s="119"/>
      <c r="Q38" s="230" t="s">
        <v>605</v>
      </c>
      <c r="R38" s="231" t="s">
        <v>620</v>
      </c>
      <c r="S38" s="231" t="s">
        <v>620</v>
      </c>
      <c r="T38" s="231" t="s">
        <v>620</v>
      </c>
      <c r="U38" s="231" t="s">
        <v>620</v>
      </c>
      <c r="V38" s="232">
        <v>123</v>
      </c>
      <c r="W38" s="232">
        <v>456</v>
      </c>
      <c r="X38" s="232">
        <v>789</v>
      </c>
      <c r="Y38" s="232">
        <v>123</v>
      </c>
      <c r="Z38" s="119"/>
      <c r="AA38" s="119"/>
    </row>
    <row r="39" spans="2:27" ht="17.100000000000001" customHeight="1" thickTop="1" x14ac:dyDescent="0.25">
      <c r="B39" s="107"/>
      <c r="C39" s="105"/>
      <c r="D39" s="106"/>
      <c r="E39" s="106"/>
      <c r="F39" s="106"/>
      <c r="G39" s="106"/>
      <c r="H39" s="108"/>
      <c r="I39" s="106"/>
      <c r="J39" s="106"/>
      <c r="K39" s="106"/>
      <c r="L39" s="98"/>
      <c r="M39" s="106"/>
      <c r="N39" s="106"/>
      <c r="P39" s="119"/>
      <c r="Q39" s="233" t="s">
        <v>602</v>
      </c>
      <c r="R39" s="234">
        <v>123</v>
      </c>
      <c r="S39" s="234">
        <v>456</v>
      </c>
      <c r="T39" s="234">
        <v>789</v>
      </c>
      <c r="U39" s="234">
        <v>123</v>
      </c>
      <c r="V39" s="234">
        <v>456</v>
      </c>
      <c r="W39" s="234">
        <v>789</v>
      </c>
      <c r="X39" s="234">
        <v>123</v>
      </c>
      <c r="Y39" s="234">
        <v>456</v>
      </c>
    </row>
    <row r="40" spans="2:27" ht="17.100000000000001" customHeight="1" x14ac:dyDescent="0.25">
      <c r="B40" s="107"/>
      <c r="C40" s="105"/>
      <c r="D40" s="106"/>
      <c r="E40" s="106"/>
      <c r="F40" s="106"/>
      <c r="G40" s="106"/>
      <c r="H40" s="108"/>
      <c r="I40" s="106"/>
      <c r="J40" s="106"/>
      <c r="K40" s="106"/>
      <c r="L40" s="98"/>
      <c r="M40" s="106"/>
      <c r="N40" s="106"/>
      <c r="P40" s="1" t="s">
        <v>49</v>
      </c>
      <c r="Q40" s="122" t="s">
        <v>605</v>
      </c>
      <c r="R40" s="123">
        <v>789</v>
      </c>
      <c r="S40" s="123">
        <v>123</v>
      </c>
      <c r="T40" s="123">
        <v>456</v>
      </c>
      <c r="U40" s="123">
        <v>789</v>
      </c>
      <c r="V40" s="123">
        <v>123</v>
      </c>
      <c r="W40" s="123">
        <v>456</v>
      </c>
      <c r="X40" s="123">
        <v>789</v>
      </c>
      <c r="Y40" s="123">
        <v>123</v>
      </c>
    </row>
    <row r="41" spans="2:27" ht="17.100000000000001" customHeight="1" x14ac:dyDescent="0.25">
      <c r="B41" s="107"/>
      <c r="C41" s="105"/>
      <c r="D41" s="106"/>
      <c r="E41" s="106"/>
      <c r="F41" s="106"/>
      <c r="G41" s="106"/>
      <c r="H41" s="108"/>
      <c r="I41" s="106"/>
      <c r="J41" s="106"/>
      <c r="K41" s="106"/>
      <c r="L41" s="98"/>
      <c r="M41" s="106"/>
      <c r="N41" s="106"/>
    </row>
    <row r="42" spans="2:27" x14ac:dyDescent="0.25">
      <c r="B42" s="4"/>
      <c r="C42" s="83"/>
      <c r="D42" s="83"/>
      <c r="E42" s="83"/>
      <c r="F42" s="83"/>
      <c r="G42" s="83"/>
      <c r="H42" s="4"/>
      <c r="I42" s="83"/>
      <c r="J42" s="83"/>
      <c r="K42" s="83"/>
      <c r="L42" s="83"/>
      <c r="M42" s="83"/>
      <c r="N42" s="83"/>
    </row>
    <row r="43" spans="2:27" x14ac:dyDescent="0.25">
      <c r="B43" s="4"/>
      <c r="C43" s="83"/>
      <c r="D43" s="83"/>
      <c r="E43" s="83"/>
      <c r="F43" s="83"/>
      <c r="G43" s="83"/>
      <c r="H43" s="4"/>
      <c r="I43" s="83"/>
      <c r="J43" s="83"/>
      <c r="K43" s="83"/>
      <c r="L43" s="83"/>
      <c r="M43" s="83"/>
      <c r="N43" s="83"/>
    </row>
    <row r="44" spans="2:27" x14ac:dyDescent="0.25">
      <c r="B44" s="4"/>
      <c r="C44" s="83"/>
      <c r="D44" s="83"/>
      <c r="E44" s="83"/>
      <c r="F44" s="83"/>
      <c r="G44" s="83"/>
      <c r="H44" s="4"/>
      <c r="I44" s="83"/>
      <c r="J44" s="83"/>
      <c r="K44" s="83"/>
      <c r="L44" s="83"/>
      <c r="M44" s="83"/>
      <c r="N44" s="83"/>
    </row>
  </sheetData>
  <mergeCells count="12">
    <mergeCell ref="B12:B13"/>
    <mergeCell ref="B14:B15"/>
    <mergeCell ref="B16:B17"/>
    <mergeCell ref="B6:B7"/>
    <mergeCell ref="B8:B9"/>
    <mergeCell ref="B10:B11"/>
    <mergeCell ref="B24:B25"/>
    <mergeCell ref="B26:B27"/>
    <mergeCell ref="B28:B29"/>
    <mergeCell ref="B18:B19"/>
    <mergeCell ref="B20:B21"/>
    <mergeCell ref="B22:B23"/>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&amp;C&amp;"-,標準"&amp;8&amp;K01+048平成30年熊本県観光統計調査表&amp;R&amp;"-,標準"&amp;8&amp;K01+048P. &amp;P-2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87EE4-9816-43B0-B8C0-5F6D74741F30}">
  <sheetPr codeName="Sheet45">
    <tabColor rgb="FFFF0000"/>
  </sheetPr>
  <dimension ref="A1:AE51"/>
  <sheetViews>
    <sheetView showGridLines="0" workbookViewId="0">
      <selection sqref="A1:A51"/>
    </sheetView>
  </sheetViews>
  <sheetFormatPr defaultColWidth="9" defaultRowHeight="14.25" x14ac:dyDescent="0.25"/>
  <cols>
    <col min="1" max="1" width="6.625" style="2" customWidth="1"/>
    <col min="2" max="10" width="9" style="1"/>
    <col min="11" max="11" width="13.375" style="1" bestFit="1" customWidth="1"/>
    <col min="12" max="16384" width="9" style="1"/>
  </cols>
  <sheetData>
    <row r="1" spans="1:31" ht="14.25" customHeight="1" x14ac:dyDescent="0.25">
      <c r="A1" s="1110"/>
      <c r="B1" s="11"/>
      <c r="C1" s="12"/>
      <c r="D1" s="12"/>
      <c r="E1" s="12"/>
      <c r="F1" s="12"/>
      <c r="G1" s="12"/>
      <c r="H1" s="12"/>
      <c r="I1" s="13"/>
    </row>
    <row r="2" spans="1:31" ht="14.25" customHeight="1" x14ac:dyDescent="0.25">
      <c r="A2" s="1110"/>
      <c r="B2" s="14"/>
      <c r="I2" s="15"/>
      <c r="K2" s="1" t="s">
        <v>306</v>
      </c>
    </row>
    <row r="3" spans="1:31" ht="14.25" customHeight="1" x14ac:dyDescent="0.25">
      <c r="A3" s="1110"/>
      <c r="B3" s="14"/>
      <c r="I3" s="15"/>
      <c r="K3" s="1" t="s">
        <v>595</v>
      </c>
    </row>
    <row r="4" spans="1:31" ht="14.25" customHeight="1" x14ac:dyDescent="0.25">
      <c r="A4" s="1110"/>
      <c r="B4" s="14"/>
      <c r="I4" s="15"/>
      <c r="K4" s="1" t="s">
        <v>643</v>
      </c>
    </row>
    <row r="5" spans="1:31" ht="14.25" customHeight="1" x14ac:dyDescent="0.25">
      <c r="A5" s="1110"/>
      <c r="B5" s="14"/>
      <c r="I5" s="15"/>
    </row>
    <row r="6" spans="1:31" ht="14.25" customHeight="1" x14ac:dyDescent="0.25">
      <c r="A6" s="1110"/>
      <c r="B6" s="14"/>
      <c r="I6" s="15"/>
      <c r="K6" s="1" t="s">
        <v>504</v>
      </c>
      <c r="X6"/>
      <c r="Y6"/>
      <c r="Z6"/>
      <c r="AA6"/>
      <c r="AB6"/>
      <c r="AC6"/>
      <c r="AD6"/>
      <c r="AE6"/>
    </row>
    <row r="7" spans="1:31" ht="14.25" customHeight="1" x14ac:dyDescent="0.25">
      <c r="A7" s="1110"/>
      <c r="B7" s="14"/>
      <c r="I7" s="15"/>
      <c r="K7" s="49" t="s">
        <v>311</v>
      </c>
      <c r="L7" s="99">
        <v>23</v>
      </c>
      <c r="M7" s="100">
        <v>24</v>
      </c>
      <c r="N7" s="100">
        <v>25</v>
      </c>
      <c r="O7" s="100">
        <v>26</v>
      </c>
      <c r="P7" s="100">
        <v>27</v>
      </c>
      <c r="Q7" s="100">
        <v>28</v>
      </c>
      <c r="R7" s="100">
        <v>29</v>
      </c>
      <c r="S7" s="101">
        <v>30</v>
      </c>
      <c r="T7"/>
      <c r="U7"/>
      <c r="V7"/>
      <c r="W7"/>
      <c r="X7"/>
      <c r="Y7"/>
      <c r="Z7"/>
      <c r="AA7"/>
      <c r="AB7"/>
      <c r="AC7"/>
      <c r="AD7"/>
      <c r="AE7"/>
    </row>
    <row r="8" spans="1:31" ht="14.25" customHeight="1" x14ac:dyDescent="0.25">
      <c r="A8" s="1110"/>
      <c r="B8" s="14"/>
      <c r="I8" s="15"/>
      <c r="K8" s="10" t="s">
        <v>501</v>
      </c>
      <c r="L8" s="80">
        <v>44988000</v>
      </c>
      <c r="M8" s="81">
        <v>46109000</v>
      </c>
      <c r="N8" s="81">
        <v>43320000</v>
      </c>
      <c r="O8" s="81">
        <v>43391000</v>
      </c>
      <c r="P8" s="81">
        <v>48798000</v>
      </c>
      <c r="Q8" s="81">
        <v>38457000</v>
      </c>
      <c r="R8" s="81" t="e">
        <v>#REF!</v>
      </c>
      <c r="S8" s="82" t="e">
        <v>#REF!</v>
      </c>
      <c r="T8"/>
      <c r="U8"/>
      <c r="V8"/>
      <c r="W8"/>
      <c r="X8"/>
      <c r="Y8"/>
      <c r="Z8"/>
      <c r="AA8"/>
      <c r="AB8"/>
      <c r="AC8"/>
      <c r="AD8"/>
      <c r="AE8"/>
    </row>
    <row r="9" spans="1:31" ht="14.25" customHeight="1" x14ac:dyDescent="0.25">
      <c r="A9" s="1110"/>
      <c r="B9" s="14"/>
      <c r="I9" s="15"/>
      <c r="K9" s="50" t="s">
        <v>604</v>
      </c>
      <c r="L9" s="66">
        <v>7231800</v>
      </c>
      <c r="M9" s="67">
        <v>7089180</v>
      </c>
      <c r="N9" s="67">
        <v>7057610</v>
      </c>
      <c r="O9" s="67">
        <v>6869150</v>
      </c>
      <c r="P9" s="67">
        <v>7130560</v>
      </c>
      <c r="Q9" s="67">
        <v>7275189.9999999991</v>
      </c>
      <c r="R9" s="67">
        <v>7898555</v>
      </c>
      <c r="S9" s="68">
        <v>8053170</v>
      </c>
      <c r="T9"/>
      <c r="U9"/>
      <c r="V9"/>
      <c r="W9"/>
    </row>
    <row r="10" spans="1:31" ht="14.25" customHeight="1" x14ac:dyDescent="0.25">
      <c r="A10" s="1110"/>
      <c r="B10" s="14"/>
      <c r="I10" s="15"/>
    </row>
    <row r="11" spans="1:31" ht="14.25" customHeight="1" x14ac:dyDescent="0.25">
      <c r="A11" s="1110"/>
      <c r="B11" s="14"/>
      <c r="I11" s="15"/>
    </row>
    <row r="12" spans="1:31" ht="14.25" customHeight="1" x14ac:dyDescent="0.25">
      <c r="A12" s="1110"/>
      <c r="B12" s="14"/>
      <c r="I12" s="15"/>
    </row>
    <row r="13" spans="1:31" ht="14.25" customHeight="1" x14ac:dyDescent="0.25">
      <c r="A13" s="1110"/>
      <c r="B13" s="14"/>
      <c r="I13" s="15"/>
    </row>
    <row r="14" spans="1:31" ht="14.25" customHeight="1" x14ac:dyDescent="0.25">
      <c r="A14" s="1110"/>
      <c r="B14" s="14"/>
      <c r="I14" s="15"/>
    </row>
    <row r="15" spans="1:31" ht="14.25" customHeight="1" x14ac:dyDescent="0.25">
      <c r="A15" s="1110"/>
      <c r="B15" s="14"/>
      <c r="I15" s="15"/>
    </row>
    <row r="16" spans="1:31" ht="14.25" customHeight="1" x14ac:dyDescent="0.25">
      <c r="A16" s="1110"/>
      <c r="B16" s="14"/>
      <c r="I16" s="15"/>
    </row>
    <row r="17" spans="1:9" ht="14.25" customHeight="1" x14ac:dyDescent="0.25">
      <c r="A17" s="1110"/>
      <c r="B17" s="14"/>
      <c r="I17" s="15"/>
    </row>
    <row r="18" spans="1:9" ht="14.25" customHeight="1" x14ac:dyDescent="0.25">
      <c r="A18" s="1110"/>
      <c r="B18" s="14"/>
      <c r="I18" s="15"/>
    </row>
    <row r="19" spans="1:9" ht="14.25" customHeight="1" x14ac:dyDescent="0.25">
      <c r="A19" s="1110"/>
      <c r="B19" s="14"/>
      <c r="I19" s="15"/>
    </row>
    <row r="20" spans="1:9" ht="14.25" customHeight="1" x14ac:dyDescent="0.25">
      <c r="A20" s="1110"/>
      <c r="B20" s="14"/>
      <c r="I20" s="15"/>
    </row>
    <row r="21" spans="1:9" ht="14.25" customHeight="1" x14ac:dyDescent="0.25">
      <c r="A21" s="1110"/>
      <c r="B21" s="14"/>
      <c r="I21" s="15"/>
    </row>
    <row r="22" spans="1:9" ht="14.25" customHeight="1" x14ac:dyDescent="0.25">
      <c r="A22" s="1110"/>
      <c r="B22" s="14"/>
      <c r="I22" s="15"/>
    </row>
    <row r="23" spans="1:9" ht="14.25" customHeight="1" x14ac:dyDescent="0.25">
      <c r="A23" s="1110"/>
      <c r="B23" s="14"/>
      <c r="I23" s="15"/>
    </row>
    <row r="24" spans="1:9" ht="14.25" customHeight="1" x14ac:dyDescent="0.25">
      <c r="A24" s="1110"/>
      <c r="B24" s="14"/>
      <c r="I24" s="15"/>
    </row>
    <row r="25" spans="1:9" ht="14.25" customHeight="1" x14ac:dyDescent="0.25">
      <c r="A25" s="1110"/>
      <c r="B25" s="14"/>
      <c r="I25" s="15"/>
    </row>
    <row r="26" spans="1:9" ht="14.25" customHeight="1" x14ac:dyDescent="0.25">
      <c r="A26" s="1110"/>
      <c r="B26" s="14"/>
      <c r="I26" s="15"/>
    </row>
    <row r="27" spans="1:9" ht="14.25" customHeight="1" x14ac:dyDescent="0.25">
      <c r="A27" s="1110"/>
      <c r="B27" s="14"/>
      <c r="I27" s="15"/>
    </row>
    <row r="28" spans="1:9" ht="14.25" customHeight="1" x14ac:dyDescent="0.25">
      <c r="A28" s="1110"/>
      <c r="B28" s="14"/>
      <c r="I28" s="15"/>
    </row>
    <row r="29" spans="1:9" ht="14.25" customHeight="1" x14ac:dyDescent="0.25">
      <c r="A29" s="1110"/>
      <c r="B29" s="14"/>
      <c r="I29" s="15"/>
    </row>
    <row r="30" spans="1:9" ht="14.25" customHeight="1" x14ac:dyDescent="0.25">
      <c r="A30" s="1110"/>
      <c r="B30" s="14"/>
      <c r="I30" s="15"/>
    </row>
    <row r="31" spans="1:9" ht="14.25" customHeight="1" x14ac:dyDescent="0.25">
      <c r="A31" s="1110"/>
      <c r="B31" s="14"/>
      <c r="I31" s="15"/>
    </row>
    <row r="32" spans="1:9" ht="14.25" customHeight="1" x14ac:dyDescent="0.25">
      <c r="A32" s="1110"/>
      <c r="B32" s="14"/>
      <c r="I32" s="15"/>
    </row>
    <row r="33" spans="1:9" ht="14.25" customHeight="1" x14ac:dyDescent="0.25">
      <c r="A33" s="1110"/>
      <c r="B33" s="14"/>
      <c r="I33" s="15"/>
    </row>
    <row r="34" spans="1:9" ht="14.25" customHeight="1" x14ac:dyDescent="0.25">
      <c r="A34" s="1110"/>
      <c r="B34" s="14"/>
      <c r="I34" s="15"/>
    </row>
    <row r="35" spans="1:9" ht="14.25" customHeight="1" x14ac:dyDescent="0.25">
      <c r="A35" s="1110"/>
      <c r="B35" s="14"/>
      <c r="I35" s="15"/>
    </row>
    <row r="36" spans="1:9" ht="14.25" customHeight="1" x14ac:dyDescent="0.25">
      <c r="A36" s="1110"/>
      <c r="B36" s="14"/>
      <c r="I36" s="15"/>
    </row>
    <row r="37" spans="1:9" ht="14.25" customHeight="1" x14ac:dyDescent="0.25">
      <c r="A37" s="1110"/>
      <c r="B37" s="14"/>
      <c r="I37" s="15"/>
    </row>
    <row r="38" spans="1:9" ht="14.25" customHeight="1" x14ac:dyDescent="0.25">
      <c r="A38" s="1110"/>
      <c r="B38" s="14"/>
      <c r="I38" s="15"/>
    </row>
    <row r="39" spans="1:9" ht="14.25" customHeight="1" x14ac:dyDescent="0.25">
      <c r="A39" s="1110"/>
      <c r="B39" s="14"/>
      <c r="I39" s="15"/>
    </row>
    <row r="40" spans="1:9" ht="14.25" customHeight="1" x14ac:dyDescent="0.25">
      <c r="A40" s="1110"/>
      <c r="B40" s="14"/>
      <c r="I40" s="15"/>
    </row>
    <row r="41" spans="1:9" ht="14.25" customHeight="1" x14ac:dyDescent="0.25">
      <c r="A41" s="1110"/>
      <c r="B41" s="14"/>
      <c r="I41" s="15"/>
    </row>
    <row r="42" spans="1:9" ht="14.25" customHeight="1" x14ac:dyDescent="0.25">
      <c r="A42" s="1110"/>
      <c r="B42" s="14"/>
      <c r="I42" s="15"/>
    </row>
    <row r="43" spans="1:9" ht="14.25" customHeight="1" x14ac:dyDescent="0.25">
      <c r="A43" s="1110"/>
      <c r="B43" s="14"/>
      <c r="I43" s="15"/>
    </row>
    <row r="44" spans="1:9" ht="14.25" customHeight="1" x14ac:dyDescent="0.25">
      <c r="A44" s="1110"/>
      <c r="B44" s="14"/>
      <c r="I44" s="15"/>
    </row>
    <row r="45" spans="1:9" ht="14.25" customHeight="1" x14ac:dyDescent="0.25">
      <c r="A45" s="1110"/>
      <c r="B45" s="14"/>
      <c r="I45" s="15"/>
    </row>
    <row r="46" spans="1:9" ht="14.25" customHeight="1" x14ac:dyDescent="0.25">
      <c r="A46" s="1110"/>
      <c r="B46" s="14"/>
      <c r="I46" s="15"/>
    </row>
    <row r="47" spans="1:9" ht="14.25" customHeight="1" x14ac:dyDescent="0.25">
      <c r="A47" s="1110"/>
      <c r="B47" s="14"/>
      <c r="I47" s="15"/>
    </row>
    <row r="48" spans="1:9" ht="14.25" customHeight="1" x14ac:dyDescent="0.25">
      <c r="A48" s="1110"/>
      <c r="B48" s="14"/>
      <c r="I48" s="15"/>
    </row>
    <row r="49" spans="1:9" ht="14.25" customHeight="1" x14ac:dyDescent="0.25">
      <c r="A49" s="1110"/>
      <c r="B49" s="14"/>
      <c r="I49" s="15"/>
    </row>
    <row r="50" spans="1:9" ht="14.25" customHeight="1" x14ac:dyDescent="0.25">
      <c r="A50" s="1110"/>
      <c r="B50" s="14"/>
      <c r="I50" s="15"/>
    </row>
    <row r="51" spans="1:9" ht="14.25" customHeight="1" x14ac:dyDescent="0.25">
      <c r="A51" s="1110"/>
      <c r="B51" s="16"/>
      <c r="C51" s="17"/>
      <c r="D51" s="17"/>
      <c r="E51" s="17"/>
      <c r="F51" s="17"/>
      <c r="G51" s="17"/>
      <c r="H51" s="17"/>
      <c r="I51" s="18"/>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&amp;C&amp;"-,標準"&amp;8&amp;K01+048平成30年熊本県観光統計調査表&amp;R&amp;"-,標準"&amp;8&amp;K01+048P. &amp;P-2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5481-B317-465D-8E50-83DDA6DD26A4}">
  <sheetPr codeName="Sheet50">
    <tabColor theme="4"/>
  </sheetPr>
  <dimension ref="A1:AB40"/>
  <sheetViews>
    <sheetView showGridLines="0" zoomScale="85" zoomScaleNormal="85" workbookViewId="0">
      <selection activeCell="I39" sqref="I39"/>
    </sheetView>
  </sheetViews>
  <sheetFormatPr defaultColWidth="9" defaultRowHeight="14.25" x14ac:dyDescent="0.25"/>
  <cols>
    <col min="1" max="1" width="3.125" style="2" customWidth="1"/>
    <col min="2" max="2" width="13.625" style="1" customWidth="1"/>
    <col min="3" max="3" width="10.5" style="1" customWidth="1"/>
    <col min="4" max="8" width="9.25" style="1" customWidth="1"/>
    <col min="9" max="9" width="3.125" style="2" customWidth="1"/>
    <col min="10" max="18" width="8.375" style="1" customWidth="1"/>
    <col min="19" max="19" width="8.625" style="1" customWidth="1"/>
    <col min="20" max="20" width="3.125" style="1" customWidth="1"/>
    <col min="21" max="21" width="9" style="1"/>
    <col min="22" max="22" width="12.625" style="1" bestFit="1" customWidth="1"/>
    <col min="23" max="16384" width="9" style="1"/>
  </cols>
  <sheetData>
    <row r="1" spans="1:28" x14ac:dyDescent="0.25">
      <c r="A1" s="2" t="s">
        <v>788</v>
      </c>
      <c r="I1" s="8"/>
    </row>
    <row r="2" spans="1:28" x14ac:dyDescent="0.25">
      <c r="V2" s="1" t="s">
        <v>352</v>
      </c>
    </row>
    <row r="3" spans="1:28" x14ac:dyDescent="0.25">
      <c r="B3" s="1" t="s">
        <v>809</v>
      </c>
      <c r="K3" s="32"/>
      <c r="L3" s="32"/>
      <c r="M3" s="32"/>
      <c r="N3" s="32"/>
      <c r="O3" s="32"/>
      <c r="P3" s="32"/>
      <c r="Q3" s="32"/>
      <c r="R3" s="32"/>
      <c r="S3" s="32"/>
      <c r="V3" s="1" t="s">
        <v>568</v>
      </c>
      <c r="W3" s="1" t="s">
        <v>569</v>
      </c>
    </row>
    <row r="4" spans="1:28" ht="15" thickBot="1" x14ac:dyDescent="0.3">
      <c r="K4" s="32"/>
      <c r="L4" s="32"/>
      <c r="M4" s="32"/>
      <c r="N4" s="32"/>
      <c r="O4" s="32"/>
      <c r="P4" s="32"/>
      <c r="Q4" s="888"/>
      <c r="R4" s="32"/>
      <c r="S4" s="32"/>
      <c r="V4" s="1" t="s">
        <v>571</v>
      </c>
      <c r="W4" s="1" t="s">
        <v>572</v>
      </c>
    </row>
    <row r="5" spans="1:28" x14ac:dyDescent="0.25">
      <c r="B5" s="70" t="s">
        <v>436</v>
      </c>
      <c r="C5" s="71" t="s">
        <v>573</v>
      </c>
      <c r="D5" s="549">
        <v>42005</v>
      </c>
      <c r="E5" s="549">
        <v>42370</v>
      </c>
      <c r="F5" s="549">
        <v>42736</v>
      </c>
      <c r="G5" s="549">
        <v>43101</v>
      </c>
      <c r="H5" s="911" t="s">
        <v>690</v>
      </c>
      <c r="J5" s="96"/>
      <c r="K5" s="96"/>
      <c r="L5" s="96"/>
      <c r="M5" s="96"/>
      <c r="N5" s="96"/>
      <c r="O5" s="96"/>
      <c r="P5" s="96"/>
      <c r="Q5" s="96"/>
      <c r="R5" s="910"/>
      <c r="V5" s="1" t="s">
        <v>575</v>
      </c>
    </row>
    <row r="6" spans="1:28" ht="17.100000000000001" customHeight="1" x14ac:dyDescent="0.25">
      <c r="B6" s="1105" t="s">
        <v>278</v>
      </c>
      <c r="C6" s="135" t="s">
        <v>576</v>
      </c>
      <c r="D6" s="913" t="s">
        <v>48</v>
      </c>
      <c r="E6" s="913" t="s">
        <v>48</v>
      </c>
      <c r="F6" s="913" t="s">
        <v>48</v>
      </c>
      <c r="G6" s="433">
        <v>66</v>
      </c>
      <c r="H6" s="434">
        <v>70</v>
      </c>
      <c r="J6" s="672"/>
      <c r="K6" s="672"/>
      <c r="L6" s="672"/>
      <c r="M6" s="672"/>
      <c r="N6" s="672"/>
      <c r="O6" s="672"/>
      <c r="P6" s="672"/>
      <c r="Q6" s="906"/>
      <c r="R6" s="907"/>
    </row>
    <row r="7" spans="1:28" ht="17.100000000000001" customHeight="1" x14ac:dyDescent="0.25">
      <c r="B7" s="1106"/>
      <c r="C7" s="21" t="s">
        <v>143</v>
      </c>
      <c r="D7" s="439">
        <v>9258</v>
      </c>
      <c r="E7" s="439">
        <v>2198</v>
      </c>
      <c r="F7" s="439">
        <v>1193</v>
      </c>
      <c r="G7" s="439">
        <v>3821</v>
      </c>
      <c r="H7" s="440">
        <v>4058</v>
      </c>
      <c r="J7" s="672"/>
      <c r="K7" s="672"/>
      <c r="L7" s="672"/>
      <c r="M7" s="672"/>
      <c r="N7" s="672"/>
      <c r="O7" s="672"/>
      <c r="P7" s="672"/>
      <c r="Q7" s="906"/>
      <c r="R7" s="908"/>
      <c r="U7" s="1" t="s">
        <v>577</v>
      </c>
    </row>
    <row r="8" spans="1:28" ht="17.100000000000001" customHeight="1" x14ac:dyDescent="0.25">
      <c r="B8" s="1105" t="s">
        <v>279</v>
      </c>
      <c r="C8" s="135" t="s">
        <v>576</v>
      </c>
      <c r="D8" s="913" t="s">
        <v>48</v>
      </c>
      <c r="E8" s="913" t="s">
        <v>48</v>
      </c>
      <c r="F8" s="913" t="s">
        <v>48</v>
      </c>
      <c r="G8" s="433">
        <v>99</v>
      </c>
      <c r="H8" s="434">
        <v>116</v>
      </c>
      <c r="J8" s="672"/>
      <c r="K8" s="672"/>
      <c r="L8" s="672"/>
      <c r="M8" s="672"/>
      <c r="N8" s="672"/>
      <c r="O8" s="672"/>
      <c r="P8" s="672"/>
      <c r="Q8" s="906"/>
      <c r="R8" s="907"/>
    </row>
    <row r="9" spans="1:28" ht="17.100000000000001" customHeight="1" x14ac:dyDescent="0.25">
      <c r="B9" s="1106"/>
      <c r="C9" s="21" t="s">
        <v>143</v>
      </c>
      <c r="D9" s="439">
        <v>50882</v>
      </c>
      <c r="E9" s="439">
        <v>2532</v>
      </c>
      <c r="F9" s="439">
        <v>8364</v>
      </c>
      <c r="G9" s="439">
        <v>9539</v>
      </c>
      <c r="H9" s="440">
        <v>12610</v>
      </c>
      <c r="J9" s="672"/>
      <c r="K9" s="672"/>
      <c r="L9" s="672"/>
      <c r="M9" s="672"/>
      <c r="N9" s="672"/>
      <c r="O9" s="672"/>
      <c r="P9" s="672"/>
      <c r="Q9" s="906"/>
      <c r="R9" s="908"/>
    </row>
    <row r="10" spans="1:28" ht="17.100000000000001" customHeight="1" x14ac:dyDescent="0.25">
      <c r="B10" s="1105" t="s">
        <v>281</v>
      </c>
      <c r="C10" s="135" t="s">
        <v>576</v>
      </c>
      <c r="D10" s="913" t="s">
        <v>48</v>
      </c>
      <c r="E10" s="913" t="s">
        <v>48</v>
      </c>
      <c r="F10" s="913" t="s">
        <v>48</v>
      </c>
      <c r="G10" s="433">
        <v>6</v>
      </c>
      <c r="H10" s="434">
        <v>1</v>
      </c>
      <c r="J10" s="672"/>
      <c r="K10" s="672"/>
      <c r="L10" s="672"/>
      <c r="M10" s="672"/>
      <c r="N10" s="672"/>
      <c r="O10" s="672"/>
      <c r="P10" s="672"/>
      <c r="Q10" s="906"/>
      <c r="R10" s="907"/>
      <c r="U10" s="541" t="s">
        <v>435</v>
      </c>
      <c r="V10" s="541" t="s">
        <v>457</v>
      </c>
      <c r="W10" s="553">
        <v>41640</v>
      </c>
      <c r="X10" s="553">
        <v>42005</v>
      </c>
      <c r="Y10" s="553">
        <v>42370</v>
      </c>
      <c r="Z10" s="554">
        <v>42736</v>
      </c>
      <c r="AA10" s="552">
        <v>43101</v>
      </c>
      <c r="AB10" s="912" t="s">
        <v>688</v>
      </c>
    </row>
    <row r="11" spans="1:28" ht="17.100000000000001" customHeight="1" x14ac:dyDescent="0.25">
      <c r="B11" s="1106"/>
      <c r="C11" s="21" t="s">
        <v>143</v>
      </c>
      <c r="D11" s="439">
        <v>3255</v>
      </c>
      <c r="E11" s="439">
        <v>1473</v>
      </c>
      <c r="F11" s="439">
        <v>1586</v>
      </c>
      <c r="G11" s="439">
        <v>812</v>
      </c>
      <c r="H11" s="440">
        <v>13</v>
      </c>
      <c r="J11" s="672"/>
      <c r="K11" s="672"/>
      <c r="L11" s="672"/>
      <c r="M11" s="672"/>
      <c r="N11" s="672"/>
      <c r="O11" s="672"/>
      <c r="P11" s="672"/>
      <c r="Q11" s="906"/>
      <c r="R11" s="908"/>
      <c r="U11" s="120" t="s">
        <v>73</v>
      </c>
      <c r="V11" s="126" t="s">
        <v>786</v>
      </c>
      <c r="W11" s="577"/>
      <c r="X11" s="578"/>
      <c r="Y11" s="578"/>
      <c r="Z11" s="578"/>
      <c r="AA11" s="578">
        <v>66</v>
      </c>
      <c r="AB11" s="579">
        <v>70</v>
      </c>
    </row>
    <row r="12" spans="1:28" ht="17.100000000000001" customHeight="1" x14ac:dyDescent="0.25">
      <c r="B12" s="1105" t="s">
        <v>283</v>
      </c>
      <c r="C12" s="135" t="s">
        <v>576</v>
      </c>
      <c r="D12" s="913" t="s">
        <v>48</v>
      </c>
      <c r="E12" s="913" t="s">
        <v>48</v>
      </c>
      <c r="F12" s="913" t="s">
        <v>48</v>
      </c>
      <c r="G12" s="433">
        <v>30</v>
      </c>
      <c r="H12" s="434">
        <v>28</v>
      </c>
      <c r="J12" s="672"/>
      <c r="K12" s="672"/>
      <c r="L12" s="672"/>
      <c r="M12" s="672"/>
      <c r="N12" s="672"/>
      <c r="O12" s="672"/>
      <c r="P12" s="672"/>
      <c r="Q12" s="906"/>
      <c r="R12" s="907"/>
      <c r="U12" s="139"/>
      <c r="V12" s="551" t="s">
        <v>787</v>
      </c>
      <c r="W12" s="580">
        <v>6555</v>
      </c>
      <c r="X12" s="581">
        <v>9258</v>
      </c>
      <c r="Y12" s="581">
        <v>2198</v>
      </c>
      <c r="Z12" s="581">
        <v>1193</v>
      </c>
      <c r="AA12" s="581">
        <v>3821</v>
      </c>
      <c r="AB12" s="582">
        <v>4058</v>
      </c>
    </row>
    <row r="13" spans="1:28" ht="17.100000000000001" customHeight="1" x14ac:dyDescent="0.25">
      <c r="B13" s="1106"/>
      <c r="C13" s="21" t="s">
        <v>143</v>
      </c>
      <c r="D13" s="439">
        <v>6125</v>
      </c>
      <c r="E13" s="439">
        <v>3125</v>
      </c>
      <c r="F13" s="439">
        <v>3490</v>
      </c>
      <c r="G13" s="439">
        <v>1935</v>
      </c>
      <c r="H13" s="440">
        <v>1401</v>
      </c>
      <c r="J13" s="672"/>
      <c r="K13" s="672"/>
      <c r="L13" s="672"/>
      <c r="M13" s="672"/>
      <c r="N13" s="672"/>
      <c r="O13" s="672"/>
      <c r="P13" s="672"/>
      <c r="Q13" s="906"/>
      <c r="R13" s="908"/>
      <c r="U13" s="120" t="s">
        <v>74</v>
      </c>
      <c r="V13" s="120" t="s">
        <v>786</v>
      </c>
      <c r="W13" s="577"/>
      <c r="X13" s="578"/>
      <c r="Y13" s="578"/>
      <c r="Z13" s="578"/>
      <c r="AA13" s="578">
        <v>99</v>
      </c>
      <c r="AB13" s="579">
        <v>116</v>
      </c>
    </row>
    <row r="14" spans="1:28" ht="17.100000000000001" customHeight="1" x14ac:dyDescent="0.25">
      <c r="B14" s="1105" t="s">
        <v>284</v>
      </c>
      <c r="C14" s="135" t="s">
        <v>576</v>
      </c>
      <c r="D14" s="913" t="s">
        <v>48</v>
      </c>
      <c r="E14" s="913" t="s">
        <v>48</v>
      </c>
      <c r="F14" s="913" t="s">
        <v>48</v>
      </c>
      <c r="G14" s="433">
        <v>111</v>
      </c>
      <c r="H14" s="434">
        <v>148</v>
      </c>
      <c r="J14" s="672"/>
      <c r="K14" s="672"/>
      <c r="L14" s="672"/>
      <c r="M14" s="672"/>
      <c r="N14" s="672"/>
      <c r="O14" s="672"/>
      <c r="P14" s="672"/>
      <c r="Q14" s="906"/>
      <c r="R14" s="907"/>
      <c r="U14" s="122"/>
      <c r="V14" s="122" t="s">
        <v>787</v>
      </c>
      <c r="W14" s="580">
        <v>68253</v>
      </c>
      <c r="X14" s="581">
        <v>50882</v>
      </c>
      <c r="Y14" s="581">
        <v>2532</v>
      </c>
      <c r="Z14" s="581">
        <v>8364</v>
      </c>
      <c r="AA14" s="581">
        <v>9539</v>
      </c>
      <c r="AB14" s="582">
        <v>12610</v>
      </c>
    </row>
    <row r="15" spans="1:28" ht="17.100000000000001" customHeight="1" x14ac:dyDescent="0.25">
      <c r="B15" s="1106"/>
      <c r="C15" s="21" t="s">
        <v>143</v>
      </c>
      <c r="D15" s="439">
        <v>22205</v>
      </c>
      <c r="E15" s="439">
        <v>17580</v>
      </c>
      <c r="F15" s="439">
        <v>13070</v>
      </c>
      <c r="G15" s="439">
        <v>13900</v>
      </c>
      <c r="H15" s="440">
        <v>16787</v>
      </c>
      <c r="J15" s="672"/>
      <c r="K15" s="672"/>
      <c r="L15" s="672"/>
      <c r="M15" s="672"/>
      <c r="N15" s="672"/>
      <c r="O15" s="672"/>
      <c r="P15" s="672"/>
      <c r="Q15" s="906"/>
      <c r="R15" s="908"/>
      <c r="U15" s="120" t="s">
        <v>75</v>
      </c>
      <c r="V15" s="120" t="s">
        <v>786</v>
      </c>
      <c r="W15" s="577"/>
      <c r="X15" s="578"/>
      <c r="Y15" s="578"/>
      <c r="Z15" s="578"/>
      <c r="AA15" s="578">
        <v>6</v>
      </c>
      <c r="AB15" s="579">
        <v>1</v>
      </c>
    </row>
    <row r="16" spans="1:28" ht="17.100000000000001" customHeight="1" x14ac:dyDescent="0.25">
      <c r="B16" s="1105" t="s">
        <v>286</v>
      </c>
      <c r="C16" s="135" t="s">
        <v>576</v>
      </c>
      <c r="D16" s="913" t="s">
        <v>48</v>
      </c>
      <c r="E16" s="913" t="s">
        <v>48</v>
      </c>
      <c r="F16" s="913" t="s">
        <v>48</v>
      </c>
      <c r="G16" s="433">
        <v>11</v>
      </c>
      <c r="H16" s="434">
        <v>8</v>
      </c>
      <c r="J16" s="672"/>
      <c r="K16" s="672"/>
      <c r="L16" s="672"/>
      <c r="M16" s="672"/>
      <c r="N16" s="672"/>
      <c r="O16" s="672"/>
      <c r="P16" s="672"/>
      <c r="Q16" s="906"/>
      <c r="R16" s="907"/>
      <c r="U16" s="122"/>
      <c r="V16" s="122" t="s">
        <v>787</v>
      </c>
      <c r="W16" s="580">
        <v>3908</v>
      </c>
      <c r="X16" s="581">
        <v>3255</v>
      </c>
      <c r="Y16" s="581">
        <v>1473</v>
      </c>
      <c r="Z16" s="581">
        <v>1586</v>
      </c>
      <c r="AA16" s="581">
        <v>812</v>
      </c>
      <c r="AB16" s="582">
        <v>13</v>
      </c>
    </row>
    <row r="17" spans="2:28" ht="17.100000000000001" customHeight="1" x14ac:dyDescent="0.25">
      <c r="B17" s="1106"/>
      <c r="C17" s="21" t="s">
        <v>143</v>
      </c>
      <c r="D17" s="439">
        <v>9570</v>
      </c>
      <c r="E17" s="439">
        <v>5909</v>
      </c>
      <c r="F17" s="439">
        <v>1678</v>
      </c>
      <c r="G17" s="439">
        <v>495</v>
      </c>
      <c r="H17" s="440">
        <v>540</v>
      </c>
      <c r="J17" s="672"/>
      <c r="K17" s="672"/>
      <c r="L17" s="672"/>
      <c r="M17" s="672"/>
      <c r="N17" s="672"/>
      <c r="O17" s="672"/>
      <c r="P17" s="672"/>
      <c r="Q17" s="906"/>
      <c r="R17" s="908"/>
      <c r="U17" s="120" t="s">
        <v>76</v>
      </c>
      <c r="V17" s="120" t="s">
        <v>786</v>
      </c>
      <c r="W17" s="577"/>
      <c r="X17" s="578"/>
      <c r="Y17" s="578"/>
      <c r="Z17" s="578"/>
      <c r="AA17" s="578">
        <v>30</v>
      </c>
      <c r="AB17" s="579">
        <v>28</v>
      </c>
    </row>
    <row r="18" spans="2:28" ht="17.100000000000001" customHeight="1" x14ac:dyDescent="0.25">
      <c r="B18" s="1024" t="s">
        <v>288</v>
      </c>
      <c r="C18" s="135" t="s">
        <v>576</v>
      </c>
      <c r="D18" s="913" t="s">
        <v>48</v>
      </c>
      <c r="E18" s="913" t="s">
        <v>48</v>
      </c>
      <c r="F18" s="913" t="s">
        <v>48</v>
      </c>
      <c r="G18" s="433">
        <v>3</v>
      </c>
      <c r="H18" s="914" t="s">
        <v>48</v>
      </c>
      <c r="J18" s="672"/>
      <c r="K18" s="672"/>
      <c r="L18" s="672"/>
      <c r="M18" s="672"/>
      <c r="N18" s="672"/>
      <c r="O18" s="672"/>
      <c r="P18" s="672"/>
      <c r="Q18" s="906"/>
      <c r="R18" s="907"/>
      <c r="U18" s="122"/>
      <c r="V18" s="122" t="s">
        <v>787</v>
      </c>
      <c r="W18" s="580">
        <v>2873</v>
      </c>
      <c r="X18" s="581">
        <v>6125</v>
      </c>
      <c r="Y18" s="581">
        <v>3125</v>
      </c>
      <c r="Z18" s="581">
        <v>3490</v>
      </c>
      <c r="AA18" s="581">
        <v>1935</v>
      </c>
      <c r="AB18" s="582">
        <v>1401</v>
      </c>
    </row>
    <row r="19" spans="2:28" ht="17.100000000000001" customHeight="1" x14ac:dyDescent="0.25">
      <c r="B19" s="1026"/>
      <c r="C19" s="21" t="s">
        <v>143</v>
      </c>
      <c r="D19" s="439">
        <v>307</v>
      </c>
      <c r="E19" s="439">
        <v>86</v>
      </c>
      <c r="F19" s="439">
        <v>13</v>
      </c>
      <c r="G19" s="439">
        <v>103</v>
      </c>
      <c r="H19" s="916" t="s">
        <v>48</v>
      </c>
      <c r="J19" s="672"/>
      <c r="K19" s="672"/>
      <c r="L19" s="672"/>
      <c r="M19" s="672"/>
      <c r="N19" s="672"/>
      <c r="O19" s="672"/>
      <c r="P19" s="672"/>
      <c r="Q19" s="906"/>
      <c r="R19" s="908"/>
      <c r="U19" s="120" t="s">
        <v>77</v>
      </c>
      <c r="V19" s="120" t="s">
        <v>786</v>
      </c>
      <c r="W19" s="577"/>
      <c r="X19" s="578"/>
      <c r="Y19" s="578"/>
      <c r="Z19" s="578"/>
      <c r="AA19" s="578">
        <v>111</v>
      </c>
      <c r="AB19" s="579">
        <v>148</v>
      </c>
    </row>
    <row r="20" spans="2:28" ht="17.100000000000001" customHeight="1" x14ac:dyDescent="0.25">
      <c r="B20" s="1024" t="s">
        <v>290</v>
      </c>
      <c r="C20" s="135" t="s">
        <v>576</v>
      </c>
      <c r="D20" s="913" t="s">
        <v>48</v>
      </c>
      <c r="E20" s="913" t="s">
        <v>48</v>
      </c>
      <c r="F20" s="913" t="s">
        <v>48</v>
      </c>
      <c r="G20" s="433">
        <v>23</v>
      </c>
      <c r="H20" s="434">
        <v>6</v>
      </c>
      <c r="J20" s="672"/>
      <c r="K20" s="672"/>
      <c r="L20" s="672"/>
      <c r="M20" s="672"/>
      <c r="N20" s="672"/>
      <c r="O20" s="672"/>
      <c r="P20" s="672"/>
      <c r="Q20" s="906"/>
      <c r="R20" s="907"/>
      <c r="U20" s="122"/>
      <c r="V20" s="122" t="s">
        <v>787</v>
      </c>
      <c r="W20" s="580">
        <v>23458</v>
      </c>
      <c r="X20" s="581">
        <v>22205</v>
      </c>
      <c r="Y20" s="581">
        <v>17580</v>
      </c>
      <c r="Z20" s="581">
        <v>13070</v>
      </c>
      <c r="AA20" s="581">
        <v>13900</v>
      </c>
      <c r="AB20" s="582">
        <v>16787</v>
      </c>
    </row>
    <row r="21" spans="2:28" ht="17.100000000000001" customHeight="1" x14ac:dyDescent="0.25">
      <c r="B21" s="1026"/>
      <c r="C21" s="21" t="s">
        <v>143</v>
      </c>
      <c r="D21" s="439">
        <v>3294</v>
      </c>
      <c r="E21" s="439">
        <v>767</v>
      </c>
      <c r="F21" s="439">
        <v>2359</v>
      </c>
      <c r="G21" s="439">
        <v>2391</v>
      </c>
      <c r="H21" s="440">
        <v>832</v>
      </c>
      <c r="J21" s="672"/>
      <c r="K21" s="672"/>
      <c r="L21" s="672"/>
      <c r="M21" s="672"/>
      <c r="N21" s="672"/>
      <c r="O21" s="672"/>
      <c r="P21" s="672"/>
      <c r="Q21" s="906"/>
      <c r="R21" s="908"/>
      <c r="U21" s="120" t="s">
        <v>78</v>
      </c>
      <c r="V21" s="120" t="s">
        <v>786</v>
      </c>
      <c r="W21" s="577"/>
      <c r="X21" s="578"/>
      <c r="Y21" s="578"/>
      <c r="Z21" s="578"/>
      <c r="AA21" s="578">
        <v>11</v>
      </c>
      <c r="AB21" s="579">
        <v>8</v>
      </c>
    </row>
    <row r="22" spans="2:28" ht="17.100000000000001" customHeight="1" x14ac:dyDescent="0.25">
      <c r="B22" s="1024" t="s">
        <v>293</v>
      </c>
      <c r="C22" s="135" t="s">
        <v>576</v>
      </c>
      <c r="D22" s="433"/>
      <c r="E22" s="913" t="s">
        <v>48</v>
      </c>
      <c r="F22" s="913" t="s">
        <v>48</v>
      </c>
      <c r="G22" s="433">
        <v>14</v>
      </c>
      <c r="H22" s="434">
        <v>11</v>
      </c>
      <c r="J22" s="672"/>
      <c r="K22" s="672"/>
      <c r="L22" s="672"/>
      <c r="M22" s="672"/>
      <c r="N22" s="672"/>
      <c r="O22" s="672"/>
      <c r="P22" s="672"/>
      <c r="Q22" s="906"/>
      <c r="R22" s="907"/>
      <c r="U22" s="122"/>
      <c r="V22" s="122" t="s">
        <v>787</v>
      </c>
      <c r="W22" s="580">
        <v>4242</v>
      </c>
      <c r="X22" s="581">
        <v>9570</v>
      </c>
      <c r="Y22" s="581">
        <v>5909</v>
      </c>
      <c r="Z22" s="581">
        <v>1678</v>
      </c>
      <c r="AA22" s="581">
        <v>495</v>
      </c>
      <c r="AB22" s="582">
        <v>540</v>
      </c>
    </row>
    <row r="23" spans="2:28" ht="17.100000000000001" customHeight="1" x14ac:dyDescent="0.25">
      <c r="B23" s="1026"/>
      <c r="C23" s="21" t="s">
        <v>143</v>
      </c>
      <c r="D23" s="439">
        <v>1322</v>
      </c>
      <c r="E23" s="439">
        <v>914</v>
      </c>
      <c r="F23" s="439">
        <v>1086</v>
      </c>
      <c r="G23" s="439">
        <v>1690</v>
      </c>
      <c r="H23" s="440">
        <v>1164</v>
      </c>
      <c r="J23" s="672"/>
      <c r="K23" s="672"/>
      <c r="L23" s="672"/>
      <c r="M23" s="672"/>
      <c r="N23" s="672"/>
      <c r="O23" s="672"/>
      <c r="P23" s="672"/>
      <c r="Q23" s="906"/>
      <c r="R23" s="908"/>
      <c r="U23" s="120" t="s">
        <v>79</v>
      </c>
      <c r="V23" s="120" t="s">
        <v>786</v>
      </c>
      <c r="W23" s="577"/>
      <c r="X23" s="578"/>
      <c r="Y23" s="578"/>
      <c r="Z23" s="578"/>
      <c r="AA23" s="578">
        <v>3</v>
      </c>
      <c r="AB23" s="579">
        <v>0</v>
      </c>
    </row>
    <row r="24" spans="2:28" ht="17.100000000000001" customHeight="1" x14ac:dyDescent="0.25">
      <c r="B24" s="1024" t="s">
        <v>296</v>
      </c>
      <c r="C24" s="135" t="s">
        <v>576</v>
      </c>
      <c r="D24" s="913" t="s">
        <v>48</v>
      </c>
      <c r="E24" s="913" t="s">
        <v>48</v>
      </c>
      <c r="F24" s="913" t="s">
        <v>48</v>
      </c>
      <c r="G24" s="913" t="s">
        <v>48</v>
      </c>
      <c r="H24" s="914" t="s">
        <v>48</v>
      </c>
      <c r="J24" s="672"/>
      <c r="K24" s="672"/>
      <c r="L24" s="672"/>
      <c r="M24" s="672"/>
      <c r="N24" s="672"/>
      <c r="O24" s="672"/>
      <c r="P24" s="672"/>
      <c r="Q24" s="909"/>
      <c r="R24" s="907"/>
      <c r="U24" s="122"/>
      <c r="V24" s="122" t="s">
        <v>787</v>
      </c>
      <c r="W24" s="580">
        <v>118</v>
      </c>
      <c r="X24" s="581">
        <v>307</v>
      </c>
      <c r="Y24" s="581">
        <v>86</v>
      </c>
      <c r="Z24" s="581">
        <v>13</v>
      </c>
      <c r="AA24" s="581">
        <v>103</v>
      </c>
      <c r="AB24" s="582">
        <v>0</v>
      </c>
    </row>
    <row r="25" spans="2:28" ht="17.100000000000001" customHeight="1" x14ac:dyDescent="0.25">
      <c r="B25" s="1026"/>
      <c r="C25" s="21" t="s">
        <v>143</v>
      </c>
      <c r="D25" s="915" t="s">
        <v>48</v>
      </c>
      <c r="E25" s="915" t="s">
        <v>48</v>
      </c>
      <c r="F25" s="915" t="s">
        <v>48</v>
      </c>
      <c r="G25" s="915" t="s">
        <v>48</v>
      </c>
      <c r="H25" s="916" t="s">
        <v>48</v>
      </c>
      <c r="J25" s="672"/>
      <c r="K25" s="672"/>
      <c r="L25" s="672"/>
      <c r="M25" s="672"/>
      <c r="N25" s="672"/>
      <c r="O25" s="672"/>
      <c r="P25" s="672"/>
      <c r="Q25" s="909"/>
      <c r="R25" s="907"/>
      <c r="U25" s="120" t="s">
        <v>80</v>
      </c>
      <c r="V25" s="120" t="s">
        <v>786</v>
      </c>
      <c r="W25" s="577"/>
      <c r="X25" s="578"/>
      <c r="Y25" s="578"/>
      <c r="Z25" s="578"/>
      <c r="AA25" s="578">
        <v>23</v>
      </c>
      <c r="AB25" s="579">
        <v>6</v>
      </c>
    </row>
    <row r="26" spans="2:28" ht="17.100000000000001" customHeight="1" thickBot="1" x14ac:dyDescent="0.3">
      <c r="B26" s="1041" t="s">
        <v>299</v>
      </c>
      <c r="C26" s="135" t="s">
        <v>576</v>
      </c>
      <c r="D26" s="913" t="s">
        <v>48</v>
      </c>
      <c r="E26" s="913" t="s">
        <v>48</v>
      </c>
      <c r="F26" s="913" t="s">
        <v>48</v>
      </c>
      <c r="G26" s="913" t="s">
        <v>48</v>
      </c>
      <c r="H26" s="914" t="s">
        <v>48</v>
      </c>
      <c r="J26" s="672"/>
      <c r="K26" s="672"/>
      <c r="L26" s="672"/>
      <c r="M26" s="672"/>
      <c r="N26" s="672"/>
      <c r="O26" s="672"/>
      <c r="P26" s="672"/>
      <c r="Q26" s="909"/>
      <c r="R26" s="907"/>
      <c r="U26" s="122"/>
      <c r="V26" s="122" t="s">
        <v>787</v>
      </c>
      <c r="W26" s="580">
        <v>2265</v>
      </c>
      <c r="X26" s="581">
        <v>3294</v>
      </c>
      <c r="Y26" s="581">
        <v>767</v>
      </c>
      <c r="Z26" s="581">
        <v>2359</v>
      </c>
      <c r="AA26" s="581">
        <v>2391</v>
      </c>
      <c r="AB26" s="582">
        <v>832</v>
      </c>
    </row>
    <row r="27" spans="2:28" ht="17.100000000000001" customHeight="1" thickTop="1" thickBot="1" x14ac:dyDescent="0.3">
      <c r="B27" s="1039"/>
      <c r="C27" s="23" t="s">
        <v>143</v>
      </c>
      <c r="D27" s="444">
        <v>35</v>
      </c>
      <c r="E27" s="915" t="s">
        <v>48</v>
      </c>
      <c r="F27" s="915" t="s">
        <v>48</v>
      </c>
      <c r="G27" s="917" t="s">
        <v>48</v>
      </c>
      <c r="H27" s="918" t="s">
        <v>48</v>
      </c>
      <c r="J27" s="672"/>
      <c r="K27" s="672"/>
      <c r="L27" s="672"/>
      <c r="M27" s="672"/>
      <c r="N27" s="672"/>
      <c r="O27" s="672"/>
      <c r="P27" s="672"/>
      <c r="Q27" s="909"/>
      <c r="R27" s="907"/>
      <c r="U27" s="120" t="s">
        <v>81</v>
      </c>
      <c r="V27" s="120" t="s">
        <v>786</v>
      </c>
      <c r="W27" s="577"/>
      <c r="X27" s="578"/>
      <c r="Y27" s="578"/>
      <c r="Z27" s="578"/>
      <c r="AA27" s="578">
        <v>14</v>
      </c>
      <c r="AB27" s="579">
        <v>11</v>
      </c>
    </row>
    <row r="28" spans="2:28" ht="17.100000000000001" customHeight="1" thickTop="1" thickBot="1" x14ac:dyDescent="0.3">
      <c r="B28" s="1039" t="s">
        <v>49</v>
      </c>
      <c r="C28" s="136" t="s">
        <v>576</v>
      </c>
      <c r="D28" s="968" t="s">
        <v>48</v>
      </c>
      <c r="E28" s="968" t="s">
        <v>48</v>
      </c>
      <c r="F28" s="968" t="s">
        <v>48</v>
      </c>
      <c r="G28" s="450">
        <f t="shared" ref="D28:H29" si="0">SUM(G6,G8,G10,G12,G14,G16,G18,G20,G22,G24,G26)</f>
        <v>363</v>
      </c>
      <c r="H28" s="451">
        <f t="shared" si="0"/>
        <v>388</v>
      </c>
      <c r="J28" s="672"/>
      <c r="K28" s="672"/>
      <c r="L28" s="672"/>
      <c r="M28" s="672"/>
      <c r="N28" s="672"/>
      <c r="O28" s="672"/>
      <c r="P28" s="672"/>
      <c r="Q28" s="906"/>
      <c r="R28" s="907"/>
      <c r="U28" s="122"/>
      <c r="V28" s="122" t="s">
        <v>787</v>
      </c>
      <c r="W28" s="580">
        <v>1673</v>
      </c>
      <c r="X28" s="581">
        <v>1322</v>
      </c>
      <c r="Y28" s="581">
        <v>914</v>
      </c>
      <c r="Z28" s="581">
        <v>1086</v>
      </c>
      <c r="AA28" s="581">
        <v>1690</v>
      </c>
      <c r="AB28" s="582">
        <v>1164</v>
      </c>
    </row>
    <row r="29" spans="2:28" ht="17.100000000000001" customHeight="1" thickTop="1" thickBot="1" x14ac:dyDescent="0.3">
      <c r="B29" s="1040"/>
      <c r="C29" s="20" t="s">
        <v>143</v>
      </c>
      <c r="D29" s="353">
        <f t="shared" si="0"/>
        <v>106253</v>
      </c>
      <c r="E29" s="353">
        <f t="shared" si="0"/>
        <v>34584</v>
      </c>
      <c r="F29" s="353">
        <f t="shared" si="0"/>
        <v>32839</v>
      </c>
      <c r="G29" s="353">
        <f t="shared" si="0"/>
        <v>34686</v>
      </c>
      <c r="H29" s="354">
        <f t="shared" si="0"/>
        <v>37405</v>
      </c>
      <c r="J29" s="672"/>
      <c r="K29" s="672"/>
      <c r="L29" s="672"/>
      <c r="M29" s="672"/>
      <c r="N29" s="672"/>
      <c r="O29" s="672"/>
      <c r="P29" s="672"/>
      <c r="Q29" s="906"/>
      <c r="R29" s="908"/>
      <c r="U29" s="120" t="s">
        <v>295</v>
      </c>
      <c r="V29" s="120" t="s">
        <v>786</v>
      </c>
      <c r="W29" s="577"/>
      <c r="X29" s="578"/>
      <c r="Y29" s="578"/>
      <c r="Z29" s="578"/>
      <c r="AA29" s="578" t="s">
        <v>48</v>
      </c>
      <c r="AB29" s="579" t="s">
        <v>48</v>
      </c>
    </row>
    <row r="30" spans="2:28" x14ac:dyDescent="0.25">
      <c r="B30" s="1" t="s">
        <v>580</v>
      </c>
      <c r="K30" s="32"/>
      <c r="L30" s="32"/>
      <c r="M30" s="32"/>
      <c r="N30" s="32"/>
      <c r="O30" s="32"/>
      <c r="P30" s="32"/>
      <c r="Q30" s="32"/>
      <c r="R30" s="32"/>
      <c r="S30" s="32"/>
      <c r="U30" s="681"/>
      <c r="V30" s="122" t="s">
        <v>787</v>
      </c>
      <c r="W30" s="580">
        <v>0</v>
      </c>
      <c r="X30" s="581">
        <v>0</v>
      </c>
      <c r="Y30" s="581">
        <v>0</v>
      </c>
      <c r="Z30" s="581">
        <v>0</v>
      </c>
      <c r="AA30" s="581" t="s">
        <v>48</v>
      </c>
      <c r="AB30" s="582" t="s">
        <v>48</v>
      </c>
    </row>
    <row r="31" spans="2:28" x14ac:dyDescent="0.25">
      <c r="B31" s="5"/>
      <c r="U31" s="120" t="s">
        <v>298</v>
      </c>
      <c r="V31" s="120" t="s">
        <v>786</v>
      </c>
      <c r="W31" s="577"/>
      <c r="X31" s="578"/>
      <c r="Y31" s="578"/>
      <c r="Z31" s="578"/>
      <c r="AA31" s="578" t="s">
        <v>48</v>
      </c>
      <c r="AB31" s="579" t="s">
        <v>48</v>
      </c>
    </row>
    <row r="32" spans="2:28" ht="17.100000000000001" customHeight="1" x14ac:dyDescent="0.25">
      <c r="B32" s="5" t="s">
        <v>802</v>
      </c>
      <c r="U32" s="122"/>
      <c r="V32" s="122" t="s">
        <v>787</v>
      </c>
      <c r="W32" s="583">
        <v>41</v>
      </c>
      <c r="X32" s="584">
        <v>35</v>
      </c>
      <c r="Y32" s="584">
        <v>0</v>
      </c>
      <c r="Z32" s="584">
        <v>0</v>
      </c>
      <c r="AA32" s="584" t="s">
        <v>48</v>
      </c>
      <c r="AB32" s="585" t="s">
        <v>48</v>
      </c>
    </row>
    <row r="33" spans="2:11" x14ac:dyDescent="0.25">
      <c r="B33" s="5" t="s">
        <v>803</v>
      </c>
      <c r="C33" s="5"/>
      <c r="K33" s="5"/>
    </row>
    <row r="34" spans="2:11" x14ac:dyDescent="0.25">
      <c r="B34" s="5" t="s">
        <v>804</v>
      </c>
      <c r="K34" s="5"/>
    </row>
    <row r="35" spans="2:11" x14ac:dyDescent="0.25">
      <c r="B35" s="5" t="s">
        <v>805</v>
      </c>
      <c r="K35" s="5"/>
    </row>
    <row r="36" spans="2:11" x14ac:dyDescent="0.25">
      <c r="B36" s="5" t="s">
        <v>581</v>
      </c>
      <c r="K36" s="5"/>
    </row>
    <row r="37" spans="2:11" x14ac:dyDescent="0.25">
      <c r="B37" s="5" t="s">
        <v>192</v>
      </c>
      <c r="K37" s="5"/>
    </row>
    <row r="38" spans="2:11" x14ac:dyDescent="0.25">
      <c r="B38" s="5" t="s">
        <v>582</v>
      </c>
      <c r="K38" s="5"/>
    </row>
    <row r="39" spans="2:11" x14ac:dyDescent="0.25">
      <c r="B39" s="5" t="s">
        <v>583</v>
      </c>
    </row>
    <row r="40" spans="2:11" x14ac:dyDescent="0.25">
      <c r="B40" s="5" t="s">
        <v>584</v>
      </c>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honeticPr fontId="4"/>
  <conditionalFormatting sqref="J6:O27 D6:H27">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7A3D-105D-43B4-9275-FA98186C7659}">
  <sheetPr codeName="Sheet3"/>
  <dimension ref="A1:J51"/>
  <sheetViews>
    <sheetView showGridLines="0" view="pageBreakPreview" topLeftCell="A10" zoomScale="85" zoomScaleNormal="100" zoomScaleSheetLayoutView="85" workbookViewId="0">
      <selection activeCell="M8" sqref="M8"/>
    </sheetView>
  </sheetViews>
  <sheetFormatPr defaultColWidth="9" defaultRowHeight="14.25" x14ac:dyDescent="0.25"/>
  <cols>
    <col min="1" max="1" width="3.375" style="2" customWidth="1"/>
    <col min="2" max="2" width="9" style="1"/>
    <col min="3" max="3" width="9" style="248"/>
    <col min="4" max="9" width="9" style="1"/>
    <col min="10" max="10" width="3.375" style="1" customWidth="1"/>
    <col min="11" max="16384" width="9" style="1"/>
  </cols>
  <sheetData>
    <row r="1" spans="1:10" ht="14.25" customHeight="1" x14ac:dyDescent="0.25">
      <c r="A1" s="989" t="s">
        <v>244</v>
      </c>
      <c r="B1" s="989"/>
      <c r="C1" s="989"/>
      <c r="D1" s="989"/>
      <c r="E1" s="989"/>
      <c r="F1" s="989"/>
      <c r="G1" s="989"/>
      <c r="H1" s="989"/>
      <c r="I1" s="989"/>
      <c r="J1" s="989"/>
    </row>
    <row r="2" spans="1:10" ht="14.25" customHeight="1" x14ac:dyDescent="0.25">
      <c r="A2" s="989"/>
      <c r="B2" s="989"/>
      <c r="C2" s="989"/>
      <c r="D2" s="989"/>
      <c r="E2" s="989"/>
      <c r="F2" s="989"/>
      <c r="G2" s="989"/>
      <c r="H2" s="989"/>
      <c r="I2" s="989"/>
      <c r="J2" s="989"/>
    </row>
    <row r="4" spans="1:10" x14ac:dyDescent="0.25">
      <c r="B4" s="1" t="s">
        <v>245</v>
      </c>
      <c r="C4" s="248" t="s">
        <v>246</v>
      </c>
    </row>
    <row r="5" spans="1:10" x14ac:dyDescent="0.25">
      <c r="C5" s="248" t="s">
        <v>247</v>
      </c>
    </row>
    <row r="6" spans="1:10" x14ac:dyDescent="0.25">
      <c r="C6" s="248" t="s">
        <v>248</v>
      </c>
    </row>
    <row r="9" spans="1:10" x14ac:dyDescent="0.25">
      <c r="B9" s="1" t="s">
        <v>249</v>
      </c>
      <c r="C9" s="248" t="s">
        <v>680</v>
      </c>
    </row>
    <row r="12" spans="1:10" x14ac:dyDescent="0.25">
      <c r="B12" s="1" t="s">
        <v>250</v>
      </c>
      <c r="C12" s="248" t="s">
        <v>251</v>
      </c>
    </row>
    <row r="15" spans="1:10" x14ac:dyDescent="0.25">
      <c r="B15" s="1" t="s">
        <v>252</v>
      </c>
      <c r="C15" s="248" t="s">
        <v>253</v>
      </c>
    </row>
    <row r="18" spans="2:9" x14ac:dyDescent="0.25">
      <c r="B18" s="1" t="s">
        <v>254</v>
      </c>
      <c r="C18" s="248" t="s">
        <v>255</v>
      </c>
    </row>
    <row r="19" spans="2:9" x14ac:dyDescent="0.25">
      <c r="C19" s="248" t="s">
        <v>256</v>
      </c>
    </row>
    <row r="20" spans="2:9" x14ac:dyDescent="0.25">
      <c r="C20" s="248" t="s">
        <v>257</v>
      </c>
    </row>
    <row r="21" spans="2:9" x14ac:dyDescent="0.25">
      <c r="C21" s="248" t="s">
        <v>140</v>
      </c>
      <c r="I21" s="475" t="s">
        <v>814</v>
      </c>
    </row>
    <row r="23" spans="2:9" x14ac:dyDescent="0.25">
      <c r="C23" s="248" t="s">
        <v>258</v>
      </c>
      <c r="E23" s="1" t="s">
        <v>259</v>
      </c>
    </row>
    <row r="24" spans="2:9" x14ac:dyDescent="0.25">
      <c r="C24" s="248" t="s">
        <v>260</v>
      </c>
      <c r="E24" s="1" t="s">
        <v>261</v>
      </c>
    </row>
    <row r="25" spans="2:9" x14ac:dyDescent="0.25">
      <c r="C25" s="248" t="s">
        <v>262</v>
      </c>
      <c r="E25" s="1" t="s">
        <v>261</v>
      </c>
    </row>
    <row r="26" spans="2:9" x14ac:dyDescent="0.25">
      <c r="C26" s="248" t="s">
        <v>263</v>
      </c>
      <c r="E26" s="1" t="s">
        <v>261</v>
      </c>
    </row>
    <row r="27" spans="2:9" x14ac:dyDescent="0.25">
      <c r="C27" s="248" t="s">
        <v>264</v>
      </c>
      <c r="E27" s="1" t="s">
        <v>261</v>
      </c>
    </row>
    <row r="28" spans="2:9" x14ac:dyDescent="0.25">
      <c r="C28" s="248" t="s">
        <v>764</v>
      </c>
      <c r="E28" s="1" t="s">
        <v>765</v>
      </c>
    </row>
    <row r="29" spans="2:9" x14ac:dyDescent="0.25">
      <c r="I29" s="237" t="s">
        <v>806</v>
      </c>
    </row>
    <row r="31" spans="2:9" x14ac:dyDescent="0.25">
      <c r="C31" s="248" t="s">
        <v>265</v>
      </c>
    </row>
    <row r="32" spans="2:9" x14ac:dyDescent="0.25">
      <c r="C32" s="248" t="s">
        <v>266</v>
      </c>
    </row>
    <row r="33" spans="2:3" x14ac:dyDescent="0.25">
      <c r="C33" s="248" t="s">
        <v>267</v>
      </c>
    </row>
    <row r="36" spans="2:3" x14ac:dyDescent="0.25">
      <c r="B36" s="1" t="s">
        <v>268</v>
      </c>
      <c r="C36" s="248" t="s">
        <v>269</v>
      </c>
    </row>
    <row r="37" spans="2:3" x14ac:dyDescent="0.25">
      <c r="C37" s="248" t="s">
        <v>766</v>
      </c>
    </row>
    <row r="38" spans="2:3" x14ac:dyDescent="0.25">
      <c r="C38" s="248" t="s">
        <v>767</v>
      </c>
    </row>
    <row r="39" spans="2:3" x14ac:dyDescent="0.25">
      <c r="C39" s="248" t="s">
        <v>768</v>
      </c>
    </row>
    <row r="43" spans="2:3" x14ac:dyDescent="0.25">
      <c r="B43" s="1" t="s">
        <v>270</v>
      </c>
      <c r="C43" s="596" t="s">
        <v>271</v>
      </c>
    </row>
    <row r="44" spans="2:3" x14ac:dyDescent="0.25">
      <c r="C44" s="597" t="s">
        <v>272</v>
      </c>
    </row>
    <row r="45" spans="2:3" x14ac:dyDescent="0.25">
      <c r="C45" s="597" t="s">
        <v>273</v>
      </c>
    </row>
    <row r="46" spans="2:3" x14ac:dyDescent="0.25">
      <c r="C46" s="597" t="s">
        <v>274</v>
      </c>
    </row>
    <row r="47" spans="2:3" x14ac:dyDescent="0.25">
      <c r="C47" s="597"/>
    </row>
    <row r="48" spans="2:3" x14ac:dyDescent="0.25">
      <c r="C48" s="597" t="s">
        <v>275</v>
      </c>
    </row>
    <row r="49" spans="3:3" x14ac:dyDescent="0.25">
      <c r="C49" s="597" t="s">
        <v>205</v>
      </c>
    </row>
    <row r="51" spans="3:3" x14ac:dyDescent="0.25">
      <c r="C51" s="248" t="s">
        <v>204</v>
      </c>
    </row>
  </sheetData>
  <mergeCells count="1">
    <mergeCell ref="A1:J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1B3E-3D1C-478D-86D2-D3E287058F29}">
  <sheetPr>
    <tabColor theme="7"/>
  </sheetPr>
  <dimension ref="A1:AG51"/>
  <sheetViews>
    <sheetView showGridLines="0" zoomScale="70" zoomScaleNormal="70" zoomScaleSheetLayoutView="85" workbookViewId="0">
      <selection activeCell="E56" sqref="E56"/>
    </sheetView>
  </sheetViews>
  <sheetFormatPr defaultColWidth="9" defaultRowHeight="14.25" x14ac:dyDescent="0.25"/>
  <cols>
    <col min="1" max="9" width="4.625" style="242" customWidth="1"/>
    <col min="10" max="17" width="4.625" style="7" customWidth="1"/>
    <col min="18" max="18" width="9" style="1"/>
    <col min="19" max="19" width="13.375" style="1" bestFit="1" customWidth="1"/>
    <col min="20" max="20" width="10.125" style="1" bestFit="1" customWidth="1"/>
    <col min="21" max="21" width="10.375" style="1" bestFit="1" customWidth="1"/>
    <col min="22" max="23" width="10.125" style="1" bestFit="1" customWidth="1"/>
    <col min="24" max="24" width="10.375" style="1" bestFit="1" customWidth="1"/>
    <col min="25" max="16384" width="9" style="1"/>
  </cols>
  <sheetData>
    <row r="1" spans="1:33" ht="14.25" customHeight="1" x14ac:dyDescent="0.25">
      <c r="A1" s="990"/>
      <c r="B1" s="864"/>
      <c r="C1" s="865"/>
      <c r="D1" s="865"/>
      <c r="E1" s="865"/>
      <c r="F1" s="865"/>
      <c r="G1" s="865"/>
      <c r="H1" s="865"/>
      <c r="I1" s="865"/>
      <c r="J1" s="958"/>
      <c r="K1" s="958"/>
      <c r="L1" s="958"/>
      <c r="M1" s="958"/>
      <c r="N1" s="959"/>
      <c r="S1" s="1" t="s">
        <v>306</v>
      </c>
    </row>
    <row r="2" spans="1:33" ht="14.25" customHeight="1" x14ac:dyDescent="0.25">
      <c r="A2" s="990"/>
      <c r="B2" s="867"/>
      <c r="C2" s="954"/>
      <c r="D2" s="954"/>
      <c r="E2" s="954"/>
      <c r="F2" s="954"/>
      <c r="G2" s="954"/>
      <c r="H2" s="954"/>
      <c r="I2" s="954"/>
      <c r="N2" s="960"/>
      <c r="S2" s="1" t="s">
        <v>568</v>
      </c>
      <c r="T2" s="1" t="s">
        <v>569</v>
      </c>
    </row>
    <row r="3" spans="1:33" ht="14.25" customHeight="1" x14ac:dyDescent="0.25">
      <c r="A3" s="990"/>
      <c r="B3" s="867"/>
      <c r="C3" s="954"/>
      <c r="D3" s="954"/>
      <c r="E3" s="954"/>
      <c r="F3" s="954"/>
      <c r="G3" s="954"/>
      <c r="H3" s="954"/>
      <c r="I3" s="954"/>
      <c r="N3" s="960"/>
      <c r="S3" s="1" t="s">
        <v>571</v>
      </c>
      <c r="T3" s="1" t="s">
        <v>572</v>
      </c>
    </row>
    <row r="4" spans="1:33" ht="14.25" customHeight="1" x14ac:dyDescent="0.25">
      <c r="A4" s="990"/>
      <c r="B4" s="867"/>
      <c r="C4" s="954"/>
      <c r="D4" s="954"/>
      <c r="E4" s="954"/>
      <c r="F4" s="954"/>
      <c r="G4" s="954"/>
      <c r="H4" s="954"/>
      <c r="I4" s="954"/>
      <c r="N4" s="960"/>
      <c r="S4" s="1" t="s">
        <v>575</v>
      </c>
    </row>
    <row r="5" spans="1:33" ht="14.25" customHeight="1" x14ac:dyDescent="0.25">
      <c r="A5" s="990"/>
      <c r="B5" s="867"/>
      <c r="C5" s="954"/>
      <c r="D5" s="954"/>
      <c r="E5" s="954"/>
      <c r="F5" s="954"/>
      <c r="G5" s="954"/>
      <c r="H5" s="954"/>
      <c r="I5" s="954"/>
      <c r="N5" s="960"/>
    </row>
    <row r="6" spans="1:33" ht="14.25" customHeight="1" x14ac:dyDescent="0.25">
      <c r="A6" s="990"/>
      <c r="B6" s="867"/>
      <c r="C6" s="954"/>
      <c r="D6" s="954"/>
      <c r="E6" s="954"/>
      <c r="F6" s="954"/>
      <c r="G6" s="954"/>
      <c r="H6" s="954"/>
      <c r="I6" s="954"/>
      <c r="N6" s="960"/>
      <c r="S6" s="1" t="s">
        <v>504</v>
      </c>
      <c r="AC6"/>
      <c r="AD6"/>
      <c r="AE6"/>
      <c r="AF6"/>
      <c r="AG6"/>
    </row>
    <row r="7" spans="1:33" ht="14.25" customHeight="1" x14ac:dyDescent="0.25">
      <c r="A7" s="990"/>
      <c r="B7" s="867"/>
      <c r="C7" s="954"/>
      <c r="D7" s="954"/>
      <c r="E7" s="954"/>
      <c r="F7" s="954"/>
      <c r="G7" s="954"/>
      <c r="H7" s="954"/>
      <c r="I7" s="954"/>
      <c r="N7" s="960"/>
      <c r="S7" s="49" t="s">
        <v>311</v>
      </c>
      <c r="T7" s="556">
        <v>42005</v>
      </c>
      <c r="U7" s="556">
        <v>42370</v>
      </c>
      <c r="V7" s="556" t="s">
        <v>808</v>
      </c>
      <c r="W7" s="666">
        <v>43101</v>
      </c>
      <c r="X7" s="663" t="s">
        <v>682</v>
      </c>
      <c r="Y7"/>
      <c r="Z7"/>
      <c r="AA7"/>
      <c r="AB7"/>
      <c r="AC7"/>
      <c r="AD7"/>
      <c r="AE7"/>
      <c r="AF7"/>
      <c r="AG7"/>
    </row>
    <row r="8" spans="1:33" ht="14.25" customHeight="1" x14ac:dyDescent="0.25">
      <c r="A8" s="990"/>
      <c r="B8" s="867"/>
      <c r="C8" s="954"/>
      <c r="D8" s="954"/>
      <c r="E8" s="954"/>
      <c r="F8" s="954"/>
      <c r="G8" s="954"/>
      <c r="H8" s="954"/>
      <c r="I8" s="954"/>
      <c r="N8" s="960"/>
      <c r="S8" s="955" t="s">
        <v>73</v>
      </c>
      <c r="T8" s="963">
        <v>9258</v>
      </c>
      <c r="U8" s="963">
        <v>2198</v>
      </c>
      <c r="V8" s="963">
        <v>1193</v>
      </c>
      <c r="W8" s="144"/>
      <c r="X8" s="619"/>
      <c r="Y8"/>
      <c r="Z8"/>
      <c r="AA8"/>
      <c r="AB8"/>
      <c r="AC8"/>
      <c r="AD8"/>
      <c r="AE8"/>
      <c r="AF8"/>
      <c r="AG8"/>
    </row>
    <row r="9" spans="1:33" ht="14.25" customHeight="1" x14ac:dyDescent="0.25">
      <c r="A9" s="990"/>
      <c r="B9" s="867"/>
      <c r="C9" s="954"/>
      <c r="D9" s="954"/>
      <c r="E9" s="954"/>
      <c r="F9" s="954"/>
      <c r="G9" s="954"/>
      <c r="H9" s="954"/>
      <c r="I9" s="954"/>
      <c r="N9" s="960"/>
      <c r="S9" s="84" t="s">
        <v>74</v>
      </c>
      <c r="T9" s="964">
        <v>50882</v>
      </c>
      <c r="U9" s="964">
        <v>2532</v>
      </c>
      <c r="V9" s="964">
        <v>8364</v>
      </c>
      <c r="W9" s="164"/>
      <c r="X9" s="621"/>
      <c r="Y9"/>
      <c r="Z9"/>
      <c r="AA9"/>
      <c r="AB9"/>
    </row>
    <row r="10" spans="1:33" ht="14.25" customHeight="1" x14ac:dyDescent="0.25">
      <c r="A10" s="990"/>
      <c r="B10" s="867"/>
      <c r="C10" s="954"/>
      <c r="D10" s="954"/>
      <c r="E10" s="954"/>
      <c r="F10" s="954"/>
      <c r="G10" s="954"/>
      <c r="H10" s="954"/>
      <c r="I10" s="954"/>
      <c r="N10" s="960"/>
      <c r="S10" s="84" t="s">
        <v>75</v>
      </c>
      <c r="T10" s="964">
        <v>3255</v>
      </c>
      <c r="U10" s="964">
        <v>1473</v>
      </c>
      <c r="V10" s="964">
        <v>1586</v>
      </c>
      <c r="W10" s="164"/>
      <c r="X10" s="621"/>
      <c r="Y10"/>
    </row>
    <row r="11" spans="1:33" ht="14.25" customHeight="1" x14ac:dyDescent="0.25">
      <c r="A11" s="990"/>
      <c r="B11" s="867"/>
      <c r="C11" s="954"/>
      <c r="D11" s="954"/>
      <c r="E11" s="954"/>
      <c r="F11" s="954"/>
      <c r="G11" s="954"/>
      <c r="H11" s="954"/>
      <c r="I11" s="954"/>
      <c r="N11" s="960"/>
      <c r="S11" s="84" t="s">
        <v>76</v>
      </c>
      <c r="T11" s="964">
        <v>6125</v>
      </c>
      <c r="U11" s="964">
        <v>3125</v>
      </c>
      <c r="V11" s="964">
        <v>3490</v>
      </c>
      <c r="W11" s="164"/>
      <c r="X11" s="621"/>
      <c r="Y11"/>
    </row>
    <row r="12" spans="1:33" ht="14.25" customHeight="1" x14ac:dyDescent="0.25">
      <c r="A12" s="990"/>
      <c r="B12" s="867"/>
      <c r="C12" s="954"/>
      <c r="D12" s="954"/>
      <c r="E12" s="954"/>
      <c r="F12" s="954"/>
      <c r="G12" s="954"/>
      <c r="H12" s="954"/>
      <c r="I12" s="954"/>
      <c r="N12" s="960"/>
      <c r="S12" s="84" t="s">
        <v>77</v>
      </c>
      <c r="T12" s="964">
        <v>22205</v>
      </c>
      <c r="U12" s="964">
        <v>17580</v>
      </c>
      <c r="V12" s="964">
        <v>13070</v>
      </c>
      <c r="W12" s="164"/>
      <c r="X12" s="621"/>
      <c r="Y12"/>
    </row>
    <row r="13" spans="1:33" ht="14.25" customHeight="1" x14ac:dyDescent="0.25">
      <c r="A13" s="990"/>
      <c r="B13" s="867"/>
      <c r="C13" s="954"/>
      <c r="D13" s="954"/>
      <c r="E13" s="954"/>
      <c r="F13" s="954"/>
      <c r="G13" s="954"/>
      <c r="H13" s="954"/>
      <c r="I13" s="954"/>
      <c r="N13" s="960"/>
      <c r="S13" s="84" t="s">
        <v>78</v>
      </c>
      <c r="T13" s="964">
        <v>9570</v>
      </c>
      <c r="U13" s="964">
        <v>5909</v>
      </c>
      <c r="V13" s="964">
        <v>1678</v>
      </c>
      <c r="W13" s="164"/>
      <c r="X13" s="621"/>
      <c r="Y13"/>
    </row>
    <row r="14" spans="1:33" ht="14.25" customHeight="1" x14ac:dyDescent="0.25">
      <c r="A14" s="990"/>
      <c r="B14" s="867"/>
      <c r="C14" s="954"/>
      <c r="D14" s="954"/>
      <c r="E14" s="954"/>
      <c r="F14" s="954"/>
      <c r="G14" s="954"/>
      <c r="H14" s="954"/>
      <c r="I14" s="954"/>
      <c r="N14" s="960"/>
      <c r="S14" s="84" t="s">
        <v>79</v>
      </c>
      <c r="T14" s="964">
        <v>307</v>
      </c>
      <c r="U14" s="964">
        <v>86</v>
      </c>
      <c r="V14" s="964">
        <v>13</v>
      </c>
      <c r="W14" s="164"/>
      <c r="X14" s="621"/>
      <c r="Y14"/>
    </row>
    <row r="15" spans="1:33" ht="14.25" customHeight="1" x14ac:dyDescent="0.25">
      <c r="A15" s="990"/>
      <c r="B15" s="867"/>
      <c r="C15" s="954"/>
      <c r="D15" s="954"/>
      <c r="E15" s="954"/>
      <c r="F15" s="954"/>
      <c r="G15" s="954"/>
      <c r="H15" s="954"/>
      <c r="I15" s="954"/>
      <c r="N15" s="960"/>
      <c r="S15" s="84" t="s">
        <v>80</v>
      </c>
      <c r="T15" s="964">
        <v>3294</v>
      </c>
      <c r="U15" s="964">
        <v>767</v>
      </c>
      <c r="V15" s="964">
        <v>2359</v>
      </c>
      <c r="W15" s="164"/>
      <c r="X15" s="621"/>
      <c r="Y15"/>
    </row>
    <row r="16" spans="1:33" ht="14.25" customHeight="1" x14ac:dyDescent="0.25">
      <c r="A16" s="990"/>
      <c r="B16" s="867"/>
      <c r="C16" s="954"/>
      <c r="D16" s="954"/>
      <c r="E16" s="954"/>
      <c r="F16" s="954"/>
      <c r="G16" s="954"/>
      <c r="H16" s="954"/>
      <c r="I16" s="954"/>
      <c r="N16" s="960"/>
      <c r="S16" s="84" t="s">
        <v>81</v>
      </c>
      <c r="T16" s="964">
        <v>1322</v>
      </c>
      <c r="U16" s="964">
        <v>914</v>
      </c>
      <c r="V16" s="964">
        <v>1086</v>
      </c>
      <c r="W16" s="164"/>
      <c r="X16" s="621"/>
      <c r="Y16"/>
    </row>
    <row r="17" spans="1:25" ht="14.25" customHeight="1" x14ac:dyDescent="0.25">
      <c r="A17" s="990"/>
      <c r="B17" s="867"/>
      <c r="C17" s="954"/>
      <c r="D17" s="954"/>
      <c r="E17" s="954"/>
      <c r="F17" s="954"/>
      <c r="G17" s="954"/>
      <c r="H17" s="954"/>
      <c r="I17" s="954"/>
      <c r="N17" s="960"/>
      <c r="S17" s="84" t="s">
        <v>295</v>
      </c>
      <c r="T17" s="964">
        <v>0</v>
      </c>
      <c r="U17" s="964">
        <v>0</v>
      </c>
      <c r="V17" s="964">
        <v>0</v>
      </c>
      <c r="W17" s="164"/>
      <c r="X17" s="621"/>
      <c r="Y17"/>
    </row>
    <row r="18" spans="1:25" ht="14.25" customHeight="1" x14ac:dyDescent="0.25">
      <c r="A18" s="990"/>
      <c r="B18" s="867"/>
      <c r="C18" s="954"/>
      <c r="D18" s="954"/>
      <c r="E18" s="954"/>
      <c r="F18" s="954"/>
      <c r="G18" s="954"/>
      <c r="H18" s="954"/>
      <c r="I18" s="954"/>
      <c r="N18" s="960"/>
      <c r="S18" s="84" t="s">
        <v>298</v>
      </c>
      <c r="T18" s="964">
        <v>35</v>
      </c>
      <c r="U18" s="964">
        <v>0</v>
      </c>
      <c r="V18" s="964">
        <v>0</v>
      </c>
      <c r="W18" s="164"/>
      <c r="X18" s="621"/>
      <c r="Y18"/>
    </row>
    <row r="19" spans="1:25" ht="14.25" customHeight="1" x14ac:dyDescent="0.25">
      <c r="A19" s="990"/>
      <c r="B19" s="867"/>
      <c r="C19" s="954"/>
      <c r="D19" s="954"/>
      <c r="E19" s="954"/>
      <c r="F19" s="954"/>
      <c r="G19" s="954"/>
      <c r="H19" s="954"/>
      <c r="I19" s="954"/>
      <c r="N19" s="960"/>
      <c r="S19" s="84" t="s">
        <v>73</v>
      </c>
      <c r="T19" s="964"/>
      <c r="U19" s="964"/>
      <c r="V19" s="964"/>
      <c r="W19" s="964">
        <v>3821</v>
      </c>
      <c r="X19" s="966">
        <v>4058</v>
      </c>
    </row>
    <row r="20" spans="1:25" ht="14.25" customHeight="1" x14ac:dyDescent="0.25">
      <c r="A20" s="990"/>
      <c r="B20" s="867"/>
      <c r="C20" s="954"/>
      <c r="D20" s="954"/>
      <c r="E20" s="954"/>
      <c r="F20" s="954"/>
      <c r="G20" s="954"/>
      <c r="H20" s="954"/>
      <c r="I20" s="954"/>
      <c r="N20" s="960"/>
      <c r="S20" s="84" t="s">
        <v>74</v>
      </c>
      <c r="T20" s="964"/>
      <c r="U20" s="964"/>
      <c r="V20" s="964"/>
      <c r="W20" s="964">
        <v>9539</v>
      </c>
      <c r="X20" s="966">
        <v>12610</v>
      </c>
    </row>
    <row r="21" spans="1:25" ht="14.25" customHeight="1" x14ac:dyDescent="0.25">
      <c r="A21" s="990"/>
      <c r="B21" s="867"/>
      <c r="C21" s="954"/>
      <c r="D21" s="954"/>
      <c r="E21" s="954"/>
      <c r="F21" s="954"/>
      <c r="G21" s="954"/>
      <c r="H21" s="954"/>
      <c r="I21" s="954"/>
      <c r="N21" s="960"/>
      <c r="S21" s="84" t="s">
        <v>75</v>
      </c>
      <c r="T21" s="964"/>
      <c r="U21" s="964"/>
      <c r="V21" s="964"/>
      <c r="W21" s="964">
        <v>812</v>
      </c>
      <c r="X21" s="966">
        <v>13</v>
      </c>
    </row>
    <row r="22" spans="1:25" ht="14.25" customHeight="1" x14ac:dyDescent="0.25">
      <c r="A22" s="990"/>
      <c r="B22" s="867"/>
      <c r="C22" s="954"/>
      <c r="D22" s="954"/>
      <c r="E22" s="954"/>
      <c r="F22" s="954"/>
      <c r="G22" s="954"/>
      <c r="H22" s="954"/>
      <c r="I22" s="954"/>
      <c r="N22" s="960"/>
      <c r="S22" s="84" t="s">
        <v>76</v>
      </c>
      <c r="T22" s="964"/>
      <c r="U22" s="964"/>
      <c r="V22" s="964"/>
      <c r="W22" s="964">
        <v>1935</v>
      </c>
      <c r="X22" s="966">
        <v>1401</v>
      </c>
    </row>
    <row r="23" spans="1:25" ht="14.25" customHeight="1" x14ac:dyDescent="0.25">
      <c r="A23" s="990"/>
      <c r="B23" s="867"/>
      <c r="C23" s="954"/>
      <c r="D23" s="954"/>
      <c r="E23" s="954"/>
      <c r="F23" s="954"/>
      <c r="G23" s="954"/>
      <c r="H23" s="954"/>
      <c r="I23" s="954"/>
      <c r="N23" s="960"/>
      <c r="S23" s="84" t="s">
        <v>77</v>
      </c>
      <c r="T23" s="964"/>
      <c r="U23" s="964"/>
      <c r="V23" s="964"/>
      <c r="W23" s="964">
        <v>13900</v>
      </c>
      <c r="X23" s="966">
        <v>16787</v>
      </c>
    </row>
    <row r="24" spans="1:25" ht="14.25" customHeight="1" x14ac:dyDescent="0.25">
      <c r="A24" s="990"/>
      <c r="B24" s="867"/>
      <c r="C24" s="954"/>
      <c r="D24" s="954"/>
      <c r="E24" s="954"/>
      <c r="F24" s="954"/>
      <c r="G24" s="954"/>
      <c r="H24" s="954"/>
      <c r="I24" s="954"/>
      <c r="N24" s="960"/>
      <c r="S24" s="84" t="s">
        <v>78</v>
      </c>
      <c r="T24" s="964"/>
      <c r="U24" s="964"/>
      <c r="V24" s="964"/>
      <c r="W24" s="964">
        <v>495</v>
      </c>
      <c r="X24" s="966">
        <v>540</v>
      </c>
    </row>
    <row r="25" spans="1:25" ht="14.25" customHeight="1" x14ac:dyDescent="0.25">
      <c r="A25" s="990"/>
      <c r="B25" s="867"/>
      <c r="C25" s="954"/>
      <c r="D25" s="954"/>
      <c r="E25" s="954"/>
      <c r="F25" s="954"/>
      <c r="G25" s="954"/>
      <c r="H25" s="954"/>
      <c r="I25" s="954"/>
      <c r="N25" s="960"/>
      <c r="S25" s="84" t="s">
        <v>79</v>
      </c>
      <c r="T25" s="964"/>
      <c r="U25" s="964"/>
      <c r="V25" s="964"/>
      <c r="W25" s="964">
        <v>103</v>
      </c>
      <c r="X25" s="966">
        <v>0</v>
      </c>
    </row>
    <row r="26" spans="1:25" ht="14.25" customHeight="1" x14ac:dyDescent="0.25">
      <c r="A26" s="990"/>
      <c r="B26" s="867"/>
      <c r="C26" s="954"/>
      <c r="D26" s="954"/>
      <c r="E26" s="954"/>
      <c r="F26" s="954"/>
      <c r="G26" s="954"/>
      <c r="H26" s="954"/>
      <c r="I26" s="954"/>
      <c r="N26" s="960"/>
      <c r="S26" s="84" t="s">
        <v>80</v>
      </c>
      <c r="T26" s="964"/>
      <c r="U26" s="964"/>
      <c r="V26" s="964"/>
      <c r="W26" s="964">
        <v>2391</v>
      </c>
      <c r="X26" s="966">
        <v>832</v>
      </c>
    </row>
    <row r="27" spans="1:25" ht="14.25" customHeight="1" x14ac:dyDescent="0.25">
      <c r="A27" s="990"/>
      <c r="B27" s="867"/>
      <c r="C27" s="954"/>
      <c r="D27" s="954"/>
      <c r="E27" s="954"/>
      <c r="F27" s="954"/>
      <c r="G27" s="954"/>
      <c r="H27" s="954"/>
      <c r="I27" s="954"/>
      <c r="N27" s="960"/>
      <c r="S27" s="84" t="s">
        <v>81</v>
      </c>
      <c r="T27" s="964"/>
      <c r="U27" s="964"/>
      <c r="V27" s="964"/>
      <c r="W27" s="964">
        <v>1690</v>
      </c>
      <c r="X27" s="966">
        <v>1164</v>
      </c>
    </row>
    <row r="28" spans="1:25" ht="14.25" customHeight="1" x14ac:dyDescent="0.25">
      <c r="A28" s="990"/>
      <c r="B28" s="867"/>
      <c r="C28" s="954"/>
      <c r="D28" s="954"/>
      <c r="E28" s="954"/>
      <c r="F28" s="954"/>
      <c r="G28" s="954"/>
      <c r="H28" s="954"/>
      <c r="I28" s="954"/>
      <c r="N28" s="960"/>
      <c r="S28" s="84" t="s">
        <v>295</v>
      </c>
      <c r="T28" s="964"/>
      <c r="U28" s="964"/>
      <c r="V28" s="964"/>
      <c r="W28" s="964" t="s">
        <v>48</v>
      </c>
      <c r="X28" s="966" t="s">
        <v>48</v>
      </c>
    </row>
    <row r="29" spans="1:25" ht="14.25" customHeight="1" x14ac:dyDescent="0.25">
      <c r="A29" s="990"/>
      <c r="B29" s="867"/>
      <c r="C29" s="954"/>
      <c r="D29" s="954"/>
      <c r="E29" s="954"/>
      <c r="F29" s="954"/>
      <c r="G29" s="954"/>
      <c r="H29" s="954"/>
      <c r="I29" s="954"/>
      <c r="N29" s="960"/>
      <c r="S29" s="956" t="s">
        <v>298</v>
      </c>
      <c r="T29" s="965"/>
      <c r="U29" s="965"/>
      <c r="V29" s="965"/>
      <c r="W29" s="965" t="s">
        <v>48</v>
      </c>
      <c r="X29" s="967" t="s">
        <v>48</v>
      </c>
    </row>
    <row r="30" spans="1:25" ht="14.25" customHeight="1" x14ac:dyDescent="0.25">
      <c r="A30" s="990"/>
      <c r="B30" s="867"/>
      <c r="C30" s="954"/>
      <c r="D30" s="954"/>
      <c r="E30" s="954"/>
      <c r="F30" s="954"/>
      <c r="G30" s="954"/>
      <c r="H30" s="954"/>
      <c r="I30" s="954"/>
      <c r="N30" s="960"/>
      <c r="S30" s="956" t="s">
        <v>137</v>
      </c>
      <c r="T30" s="965">
        <v>106253</v>
      </c>
      <c r="U30" s="965">
        <v>34584</v>
      </c>
      <c r="V30" s="965">
        <v>32839</v>
      </c>
      <c r="W30" s="965">
        <v>34686</v>
      </c>
      <c r="X30" s="967">
        <v>37405</v>
      </c>
    </row>
    <row r="31" spans="1:25" ht="14.25" customHeight="1" x14ac:dyDescent="0.25">
      <c r="A31" s="990"/>
      <c r="B31" s="867"/>
      <c r="C31" s="954"/>
      <c r="D31" s="954"/>
      <c r="E31" s="954"/>
      <c r="F31" s="954"/>
      <c r="G31" s="954"/>
      <c r="H31" s="954"/>
      <c r="I31" s="954"/>
      <c r="N31" s="960"/>
      <c r="S31" s="115" t="s">
        <v>506</v>
      </c>
      <c r="T31" s="149">
        <f t="shared" ref="T31:U31" si="0">SUM(T8:T18)</f>
        <v>106253</v>
      </c>
      <c r="U31" s="149">
        <f t="shared" si="0"/>
        <v>34584</v>
      </c>
      <c r="V31" s="149">
        <f>SUM(V8:V18)</f>
        <v>32839</v>
      </c>
      <c r="W31" s="149">
        <f t="shared" ref="W31:X31" si="1">SUM(W19:W29)</f>
        <v>34686</v>
      </c>
      <c r="X31" s="149">
        <f t="shared" si="1"/>
        <v>37405</v>
      </c>
    </row>
    <row r="32" spans="1:25" ht="14.25" customHeight="1" x14ac:dyDescent="0.25">
      <c r="A32" s="990"/>
      <c r="B32" s="867"/>
      <c r="C32" s="954"/>
      <c r="D32" s="954"/>
      <c r="E32" s="954"/>
      <c r="F32" s="954"/>
      <c r="G32" s="954"/>
      <c r="H32" s="954"/>
      <c r="I32" s="954"/>
      <c r="N32" s="960"/>
    </row>
    <row r="33" spans="1:14" ht="14.25" customHeight="1" x14ac:dyDescent="0.25">
      <c r="A33" s="990"/>
      <c r="B33" s="867"/>
      <c r="C33" s="954"/>
      <c r="D33" s="954"/>
      <c r="E33" s="954"/>
      <c r="F33" s="954"/>
      <c r="G33" s="954"/>
      <c r="H33" s="954"/>
      <c r="I33" s="954"/>
      <c r="N33" s="960"/>
    </row>
    <row r="34" spans="1:14" ht="14.25" customHeight="1" x14ac:dyDescent="0.25">
      <c r="A34" s="990"/>
      <c r="B34" s="867"/>
      <c r="C34" s="954"/>
      <c r="D34" s="954"/>
      <c r="E34" s="954"/>
      <c r="F34" s="954"/>
      <c r="G34" s="954"/>
      <c r="H34" s="954"/>
      <c r="I34" s="954"/>
      <c r="N34" s="960"/>
    </row>
    <row r="35" spans="1:14" ht="14.25" customHeight="1" x14ac:dyDescent="0.25">
      <c r="A35" s="990"/>
      <c r="B35" s="867"/>
      <c r="C35" s="954"/>
      <c r="D35" s="954"/>
      <c r="E35" s="954"/>
      <c r="F35" s="954"/>
      <c r="G35" s="954"/>
      <c r="H35" s="954"/>
      <c r="I35" s="954"/>
      <c r="N35" s="960"/>
    </row>
    <row r="36" spans="1:14" ht="14.25" customHeight="1" x14ac:dyDescent="0.25">
      <c r="A36" s="990"/>
      <c r="B36" s="867"/>
      <c r="C36" s="954"/>
      <c r="D36" s="954"/>
      <c r="E36" s="954"/>
      <c r="F36" s="954"/>
      <c r="G36" s="954"/>
      <c r="H36" s="954"/>
      <c r="I36" s="954"/>
      <c r="N36" s="960"/>
    </row>
    <row r="37" spans="1:14" ht="14.25" customHeight="1" x14ac:dyDescent="0.25">
      <c r="A37" s="990"/>
      <c r="B37" s="867"/>
      <c r="C37" s="954"/>
      <c r="D37" s="954"/>
      <c r="E37" s="954"/>
      <c r="F37" s="954"/>
      <c r="G37" s="954"/>
      <c r="H37" s="954"/>
      <c r="I37" s="954"/>
      <c r="N37" s="960"/>
    </row>
    <row r="38" spans="1:14" ht="14.25" customHeight="1" x14ac:dyDescent="0.25">
      <c r="A38" s="990"/>
      <c r="B38" s="867"/>
      <c r="C38" s="954"/>
      <c r="D38" s="954"/>
      <c r="E38" s="954"/>
      <c r="F38" s="954"/>
      <c r="G38" s="954"/>
      <c r="H38" s="954"/>
      <c r="I38" s="954"/>
      <c r="N38" s="960"/>
    </row>
    <row r="39" spans="1:14" ht="14.25" customHeight="1" x14ac:dyDescent="0.25">
      <c r="A39" s="990"/>
      <c r="B39" s="867"/>
      <c r="C39" s="954"/>
      <c r="D39" s="954"/>
      <c r="E39" s="954"/>
      <c r="F39" s="954"/>
      <c r="G39" s="954"/>
      <c r="H39" s="954"/>
      <c r="I39" s="954"/>
      <c r="N39" s="960"/>
    </row>
    <row r="40" spans="1:14" ht="14.25" customHeight="1" x14ac:dyDescent="0.25">
      <c r="A40" s="990"/>
      <c r="B40" s="867"/>
      <c r="C40" s="954"/>
      <c r="D40" s="954"/>
      <c r="E40" s="954"/>
      <c r="F40" s="954"/>
      <c r="G40" s="954"/>
      <c r="H40" s="954"/>
      <c r="I40" s="954"/>
      <c r="N40" s="960"/>
    </row>
    <row r="41" spans="1:14" ht="14.25" customHeight="1" x14ac:dyDescent="0.25">
      <c r="A41" s="990"/>
      <c r="B41" s="867"/>
      <c r="C41" s="954"/>
      <c r="D41" s="954"/>
      <c r="E41" s="954"/>
      <c r="F41" s="954"/>
      <c r="G41" s="954"/>
      <c r="H41" s="954"/>
      <c r="I41" s="954"/>
      <c r="N41" s="960"/>
    </row>
    <row r="42" spans="1:14" ht="14.25" customHeight="1" x14ac:dyDescent="0.25">
      <c r="A42" s="990"/>
      <c r="B42" s="867"/>
      <c r="C42" s="954"/>
      <c r="D42" s="954"/>
      <c r="E42" s="954"/>
      <c r="F42" s="954"/>
      <c r="G42" s="954"/>
      <c r="H42" s="954"/>
      <c r="I42" s="954"/>
      <c r="N42" s="960"/>
    </row>
    <row r="43" spans="1:14" ht="14.25" customHeight="1" x14ac:dyDescent="0.25">
      <c r="A43" s="990"/>
      <c r="B43" s="867"/>
      <c r="C43" s="954"/>
      <c r="D43" s="954"/>
      <c r="E43" s="954"/>
      <c r="F43" s="954"/>
      <c r="G43" s="954"/>
      <c r="H43" s="954"/>
      <c r="I43" s="954"/>
      <c r="N43" s="960"/>
    </row>
    <row r="44" spans="1:14" ht="14.25" customHeight="1" x14ac:dyDescent="0.25">
      <c r="A44" s="990"/>
      <c r="B44" s="867"/>
      <c r="C44" s="954"/>
      <c r="D44" s="954"/>
      <c r="E44" s="954"/>
      <c r="F44" s="954"/>
      <c r="G44" s="954"/>
      <c r="H44" s="954"/>
      <c r="I44" s="954"/>
      <c r="N44" s="960"/>
    </row>
    <row r="45" spans="1:14" ht="14.25" customHeight="1" x14ac:dyDescent="0.25">
      <c r="A45" s="990"/>
      <c r="B45" s="867"/>
      <c r="C45" s="954"/>
      <c r="D45" s="954"/>
      <c r="E45" s="954"/>
      <c r="F45" s="954"/>
      <c r="G45" s="954"/>
      <c r="H45" s="954"/>
      <c r="I45" s="954"/>
      <c r="N45" s="960"/>
    </row>
    <row r="46" spans="1:14" ht="14.25" customHeight="1" x14ac:dyDescent="0.25">
      <c r="A46" s="990"/>
      <c r="B46" s="867"/>
      <c r="C46" s="954"/>
      <c r="D46" s="954"/>
      <c r="E46" s="954"/>
      <c r="F46" s="954"/>
      <c r="G46" s="954"/>
      <c r="H46" s="954"/>
      <c r="I46" s="954"/>
      <c r="N46" s="960"/>
    </row>
    <row r="47" spans="1:14" ht="14.25" customHeight="1" x14ac:dyDescent="0.25">
      <c r="A47" s="990"/>
      <c r="B47" s="867"/>
      <c r="C47" s="954"/>
      <c r="D47" s="954"/>
      <c r="E47" s="954"/>
      <c r="F47" s="954"/>
      <c r="G47" s="954"/>
      <c r="H47" s="954"/>
      <c r="I47" s="954"/>
      <c r="N47" s="960"/>
    </row>
    <row r="48" spans="1:14" ht="14.25" customHeight="1" x14ac:dyDescent="0.25">
      <c r="A48" s="990"/>
      <c r="B48" s="867"/>
      <c r="C48" s="954"/>
      <c r="D48" s="954"/>
      <c r="E48" s="954"/>
      <c r="F48" s="954"/>
      <c r="G48" s="954"/>
      <c r="H48" s="954"/>
      <c r="I48" s="954"/>
      <c r="N48" s="960"/>
    </row>
    <row r="49" spans="1:14" ht="14.25" customHeight="1" x14ac:dyDescent="0.25">
      <c r="A49" s="990"/>
      <c r="B49" s="867"/>
      <c r="C49" s="954"/>
      <c r="D49" s="954"/>
      <c r="E49" s="954"/>
      <c r="F49" s="954"/>
      <c r="G49" s="954"/>
      <c r="H49" s="954"/>
      <c r="I49" s="954"/>
      <c r="N49" s="960"/>
    </row>
    <row r="50" spans="1:14" ht="14.25" customHeight="1" x14ac:dyDescent="0.25">
      <c r="A50" s="990"/>
      <c r="B50" s="867"/>
      <c r="C50" s="954"/>
      <c r="D50" s="954"/>
      <c r="E50" s="954"/>
      <c r="F50" s="954"/>
      <c r="G50" s="954"/>
      <c r="H50" s="954"/>
      <c r="I50" s="954"/>
      <c r="N50" s="960"/>
    </row>
    <row r="51" spans="1:14" ht="14.25" customHeight="1" x14ac:dyDescent="0.25">
      <c r="A51" s="990"/>
      <c r="B51" s="869"/>
      <c r="C51" s="870"/>
      <c r="D51" s="870"/>
      <c r="E51" s="870"/>
      <c r="F51" s="870"/>
      <c r="G51" s="870"/>
      <c r="H51" s="870"/>
      <c r="I51" s="870"/>
      <c r="J51" s="961"/>
      <c r="K51" s="961"/>
      <c r="L51" s="961"/>
      <c r="M51" s="961"/>
      <c r="N51" s="962"/>
    </row>
  </sheetData>
  <mergeCells count="1">
    <mergeCell ref="A1:A51"/>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6CC5F-EECB-451F-B9FD-D644C7BC96E6}">
  <sheetPr codeName="Sheet75"/>
  <dimension ref="A1:J40"/>
  <sheetViews>
    <sheetView showGridLines="0" workbookViewId="0">
      <selection sqref="A1:J2"/>
    </sheetView>
  </sheetViews>
  <sheetFormatPr defaultColWidth="9" defaultRowHeight="14.25" x14ac:dyDescent="0.25"/>
  <cols>
    <col min="1" max="1" width="3.625" style="8" customWidth="1"/>
    <col min="2" max="2" width="4.375" style="1" customWidth="1"/>
    <col min="3" max="9" width="9" style="1"/>
    <col min="10" max="10" width="7.625" style="1" customWidth="1"/>
    <col min="11" max="16384" width="9" style="1"/>
  </cols>
  <sheetData>
    <row r="1" spans="1:10" ht="14.25" customHeight="1" x14ac:dyDescent="0.25">
      <c r="A1" s="989" t="s">
        <v>644</v>
      </c>
      <c r="B1" s="989"/>
      <c r="C1" s="989"/>
      <c r="D1" s="989"/>
      <c r="E1" s="989"/>
      <c r="F1" s="989"/>
      <c r="G1" s="989"/>
      <c r="H1" s="989"/>
      <c r="I1" s="989"/>
      <c r="J1" s="989"/>
    </row>
    <row r="2" spans="1:10" ht="14.25" customHeight="1" x14ac:dyDescent="0.25">
      <c r="A2" s="989"/>
      <c r="B2" s="989"/>
      <c r="C2" s="989"/>
      <c r="D2" s="989"/>
      <c r="E2" s="989"/>
      <c r="F2" s="989"/>
      <c r="G2" s="989"/>
      <c r="H2" s="989"/>
      <c r="I2" s="989"/>
      <c r="J2" s="989"/>
    </row>
    <row r="3" spans="1:10" ht="14.25" customHeight="1" x14ac:dyDescent="0.25">
      <c r="A3" s="372"/>
      <c r="B3" s="372"/>
      <c r="C3" s="372"/>
      <c r="D3" s="372"/>
      <c r="E3" s="372"/>
      <c r="F3" s="372"/>
      <c r="G3" s="372"/>
      <c r="H3" s="372"/>
      <c r="I3" s="372"/>
      <c r="J3" s="372"/>
    </row>
    <row r="4" spans="1:10" x14ac:dyDescent="0.25">
      <c r="A4" s="8" t="s">
        <v>208</v>
      </c>
    </row>
    <row r="6" spans="1:10" x14ac:dyDescent="0.25">
      <c r="B6" s="1" t="s">
        <v>194</v>
      </c>
    </row>
    <row r="7" spans="1:10" x14ac:dyDescent="0.25">
      <c r="B7" s="1" t="s">
        <v>195</v>
      </c>
    </row>
    <row r="8" spans="1:10" x14ac:dyDescent="0.25">
      <c r="B8" s="1" t="s">
        <v>196</v>
      </c>
    </row>
    <row r="11" spans="1:10" x14ac:dyDescent="0.25">
      <c r="A11" s="8" t="s">
        <v>645</v>
      </c>
    </row>
    <row r="13" spans="1:10" x14ac:dyDescent="0.25">
      <c r="B13" s="1" t="s">
        <v>179</v>
      </c>
    </row>
    <row r="16" spans="1:10" x14ac:dyDescent="0.25">
      <c r="A16" s="8" t="s">
        <v>209</v>
      </c>
    </row>
    <row r="18" spans="1:2" x14ac:dyDescent="0.25">
      <c r="B18" s="1" t="s">
        <v>197</v>
      </c>
    </row>
    <row r="19" spans="1:2" x14ac:dyDescent="0.25">
      <c r="B19" s="1" t="s">
        <v>198</v>
      </c>
    </row>
    <row r="20" spans="1:2" x14ac:dyDescent="0.25">
      <c r="B20" s="1" t="s">
        <v>161</v>
      </c>
    </row>
    <row r="22" spans="1:2" x14ac:dyDescent="0.25">
      <c r="B22" s="1" t="s">
        <v>166</v>
      </c>
    </row>
    <row r="23" spans="1:2" x14ac:dyDescent="0.25">
      <c r="B23" s="1" t="s">
        <v>170</v>
      </c>
    </row>
    <row r="24" spans="1:2" x14ac:dyDescent="0.25">
      <c r="B24" s="1" t="s">
        <v>169</v>
      </c>
    </row>
    <row r="26" spans="1:2" x14ac:dyDescent="0.25">
      <c r="B26" s="1" t="s">
        <v>167</v>
      </c>
    </row>
    <row r="27" spans="1:2" x14ac:dyDescent="0.25">
      <c r="B27" s="1" t="s">
        <v>168</v>
      </c>
    </row>
    <row r="30" spans="1:2" x14ac:dyDescent="0.25">
      <c r="A30" s="8" t="s">
        <v>210</v>
      </c>
    </row>
    <row r="32" spans="1:2" x14ac:dyDescent="0.25">
      <c r="B32" s="1" t="s">
        <v>162</v>
      </c>
    </row>
    <row r="33" spans="2:10" x14ac:dyDescent="0.25">
      <c r="B33" s="1" t="s">
        <v>163</v>
      </c>
    </row>
    <row r="34" spans="2:10" x14ac:dyDescent="0.25">
      <c r="B34" s="1" t="s">
        <v>164</v>
      </c>
    </row>
    <row r="35" spans="2:10" x14ac:dyDescent="0.25">
      <c r="B35" s="1" t="s">
        <v>165</v>
      </c>
    </row>
    <row r="36" spans="2:10" x14ac:dyDescent="0.25">
      <c r="B36" s="1" t="s">
        <v>646</v>
      </c>
    </row>
    <row r="40" spans="2:10" x14ac:dyDescent="0.25">
      <c r="J40" s="65" t="s">
        <v>647</v>
      </c>
    </row>
  </sheetData>
  <mergeCells count="1">
    <mergeCell ref="A1:J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3189-0C2A-49CC-A111-D86541DCFC2C}">
  <sheetPr codeName="Sheet76"/>
  <dimension ref="A1:J46"/>
  <sheetViews>
    <sheetView showGridLines="0" workbookViewId="0">
      <selection activeCell="J37" sqref="J37"/>
    </sheetView>
  </sheetViews>
  <sheetFormatPr defaultColWidth="9" defaultRowHeight="14.25" x14ac:dyDescent="0.25"/>
  <cols>
    <col min="1" max="1" width="3.625" style="8" customWidth="1"/>
    <col min="2" max="2" width="4.375" style="1" customWidth="1"/>
    <col min="3" max="9" width="9" style="1"/>
    <col min="10" max="10" width="7.625" style="1" customWidth="1"/>
    <col min="11" max="16384" width="9" style="1"/>
  </cols>
  <sheetData>
    <row r="1" spans="1:10" ht="14.25" customHeight="1" x14ac:dyDescent="0.25">
      <c r="A1" s="989" t="s">
        <v>648</v>
      </c>
      <c r="B1" s="989"/>
      <c r="C1" s="989"/>
      <c r="D1" s="989"/>
      <c r="E1" s="989"/>
      <c r="F1" s="989"/>
      <c r="G1" s="989"/>
      <c r="H1" s="989"/>
      <c r="I1" s="989"/>
      <c r="J1" s="989"/>
    </row>
    <row r="2" spans="1:10" ht="14.25" customHeight="1" x14ac:dyDescent="0.25">
      <c r="A2" s="989"/>
      <c r="B2" s="989"/>
      <c r="C2" s="989"/>
      <c r="D2" s="989"/>
      <c r="E2" s="989"/>
      <c r="F2" s="989"/>
      <c r="G2" s="989"/>
      <c r="H2" s="989"/>
      <c r="I2" s="989"/>
      <c r="J2" s="989"/>
    </row>
    <row r="3" spans="1:10" ht="14.25" customHeight="1" x14ac:dyDescent="0.25">
      <c r="A3" s="372"/>
      <c r="B3" s="372"/>
      <c r="C3" s="372"/>
      <c r="D3" s="372"/>
      <c r="E3" s="372"/>
      <c r="F3" s="372"/>
      <c r="G3" s="372"/>
      <c r="H3" s="372"/>
      <c r="I3" s="372"/>
      <c r="J3" s="372"/>
    </row>
    <row r="4" spans="1:10" x14ac:dyDescent="0.25">
      <c r="A4" s="8" t="s">
        <v>153</v>
      </c>
    </row>
    <row r="6" spans="1:10" x14ac:dyDescent="0.25">
      <c r="B6" s="1" t="s">
        <v>152</v>
      </c>
    </row>
    <row r="9" spans="1:10" x14ac:dyDescent="0.25">
      <c r="A9" s="8" t="s">
        <v>154</v>
      </c>
    </row>
    <row r="11" spans="1:10" x14ac:dyDescent="0.25">
      <c r="B11" s="182" t="s">
        <v>211</v>
      </c>
    </row>
    <row r="12" spans="1:10" x14ac:dyDescent="0.25">
      <c r="B12" s="1" t="s">
        <v>199</v>
      </c>
    </row>
    <row r="14" spans="1:10" x14ac:dyDescent="0.25">
      <c r="B14" s="182" t="s">
        <v>212</v>
      </c>
    </row>
    <row r="15" spans="1:10" x14ac:dyDescent="0.25">
      <c r="B15" s="1" t="s">
        <v>200</v>
      </c>
    </row>
    <row r="16" spans="1:10" x14ac:dyDescent="0.25">
      <c r="B16" s="1" t="s">
        <v>156</v>
      </c>
    </row>
    <row r="17" spans="1:2" x14ac:dyDescent="0.25">
      <c r="B17" s="1" t="s">
        <v>157</v>
      </c>
    </row>
    <row r="18" spans="1:2" x14ac:dyDescent="0.25">
      <c r="B18" s="1" t="s">
        <v>160</v>
      </c>
    </row>
    <row r="19" spans="1:2" x14ac:dyDescent="0.25">
      <c r="B19" s="1" t="s">
        <v>649</v>
      </c>
    </row>
    <row r="20" spans="1:2" x14ac:dyDescent="0.25">
      <c r="B20" s="1" t="s">
        <v>650</v>
      </c>
    </row>
    <row r="22" spans="1:2" x14ac:dyDescent="0.25">
      <c r="B22" s="182" t="s">
        <v>213</v>
      </c>
    </row>
    <row r="23" spans="1:2" x14ac:dyDescent="0.25">
      <c r="B23" s="1" t="s">
        <v>651</v>
      </c>
    </row>
    <row r="26" spans="1:2" x14ac:dyDescent="0.25">
      <c r="A26" s="8" t="s">
        <v>155</v>
      </c>
    </row>
    <row r="28" spans="1:2" x14ac:dyDescent="0.25">
      <c r="B28" s="1" t="s">
        <v>158</v>
      </c>
    </row>
    <row r="29" spans="1:2" x14ac:dyDescent="0.25">
      <c r="B29" s="1" t="s">
        <v>201</v>
      </c>
    </row>
    <row r="30" spans="1:2" x14ac:dyDescent="0.25">
      <c r="B30" s="1" t="s">
        <v>159</v>
      </c>
    </row>
    <row r="33" spans="1:10" x14ac:dyDescent="0.25">
      <c r="A33" s="8" t="s">
        <v>652</v>
      </c>
    </row>
    <row r="35" spans="1:10" x14ac:dyDescent="0.25">
      <c r="B35" s="1" t="s">
        <v>653</v>
      </c>
    </row>
    <row r="38" spans="1:10" x14ac:dyDescent="0.25">
      <c r="A38" s="8" t="s">
        <v>654</v>
      </c>
    </row>
    <row r="40" spans="1:10" x14ac:dyDescent="0.25">
      <c r="B40" s="1" t="s">
        <v>202</v>
      </c>
    </row>
    <row r="41" spans="1:10" x14ac:dyDescent="0.25">
      <c r="B41" s="1" t="s">
        <v>203</v>
      </c>
    </row>
    <row r="42" spans="1:10" x14ac:dyDescent="0.25">
      <c r="B42" s="1" t="s">
        <v>655</v>
      </c>
    </row>
    <row r="46" spans="1:10" x14ac:dyDescent="0.25">
      <c r="J46" s="65" t="s">
        <v>191</v>
      </c>
    </row>
  </sheetData>
  <mergeCells count="1">
    <mergeCell ref="A1:J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2B85-1954-4D86-B164-009B49137F08}">
  <sheetPr codeName="Sheet43"/>
  <dimension ref="A1:J51"/>
  <sheetViews>
    <sheetView showGridLines="0" workbookViewId="0">
      <selection activeCell="B43" sqref="B43"/>
    </sheetView>
  </sheetViews>
  <sheetFormatPr defaultColWidth="9" defaultRowHeight="14.25" x14ac:dyDescent="0.25"/>
  <cols>
    <col min="1" max="1" width="3.625" style="2" customWidth="1"/>
    <col min="2" max="9" width="9" style="1"/>
    <col min="10" max="10" width="3.125" style="1" customWidth="1"/>
    <col min="11" max="16384" width="9" style="1"/>
  </cols>
  <sheetData>
    <row r="1" spans="1:10" ht="14.25" customHeight="1" x14ac:dyDescent="0.25">
      <c r="A1" s="989" t="s">
        <v>243</v>
      </c>
      <c r="B1" s="989"/>
      <c r="C1" s="989"/>
      <c r="D1" s="989"/>
      <c r="E1" s="989"/>
      <c r="F1" s="989"/>
      <c r="G1" s="989"/>
      <c r="H1" s="989"/>
      <c r="I1" s="989"/>
      <c r="J1" s="989"/>
    </row>
    <row r="2" spans="1:10" ht="14.25" customHeight="1" x14ac:dyDescent="0.25">
      <c r="A2" s="989"/>
      <c r="B2" s="989"/>
      <c r="C2" s="989"/>
      <c r="D2" s="989"/>
      <c r="E2" s="989"/>
      <c r="F2" s="989"/>
      <c r="G2" s="989"/>
      <c r="H2" s="989"/>
      <c r="I2" s="989"/>
      <c r="J2" s="989"/>
    </row>
    <row r="5" spans="1:10" x14ac:dyDescent="0.25">
      <c r="A5" s="236"/>
      <c r="B5" s="235" t="s">
        <v>656</v>
      </c>
    </row>
    <row r="6" spans="1:10" x14ac:dyDescent="0.25">
      <c r="A6" s="236"/>
      <c r="B6" s="235"/>
    </row>
    <row r="7" spans="1:10" x14ac:dyDescent="0.25">
      <c r="B7" s="1" t="s">
        <v>657</v>
      </c>
    </row>
    <row r="9" spans="1:10" x14ac:dyDescent="0.25">
      <c r="B9" s="1" t="s">
        <v>658</v>
      </c>
    </row>
    <row r="10" spans="1:10" x14ac:dyDescent="0.25">
      <c r="B10" s="1" t="s">
        <v>659</v>
      </c>
    </row>
    <row r="11" spans="1:10" x14ac:dyDescent="0.25">
      <c r="B11" s="1" t="s">
        <v>660</v>
      </c>
    </row>
    <row r="12" spans="1:10" x14ac:dyDescent="0.25">
      <c r="B12" s="1" t="s">
        <v>661</v>
      </c>
    </row>
    <row r="13" spans="1:10" x14ac:dyDescent="0.25">
      <c r="B13" s="1" t="s">
        <v>662</v>
      </c>
    </row>
    <row r="16" spans="1:10" x14ac:dyDescent="0.25">
      <c r="A16" s="236"/>
      <c r="B16" s="235" t="s">
        <v>663</v>
      </c>
    </row>
    <row r="17" spans="1:2" x14ac:dyDescent="0.25">
      <c r="A17" s="236"/>
      <c r="B17" s="235"/>
    </row>
    <row r="18" spans="1:2" x14ac:dyDescent="0.25">
      <c r="B18" s="1" t="s">
        <v>664</v>
      </c>
    </row>
    <row r="19" spans="1:2" x14ac:dyDescent="0.25">
      <c r="B19" s="1" t="s">
        <v>665</v>
      </c>
    </row>
    <row r="22" spans="1:2" x14ac:dyDescent="0.25">
      <c r="A22" s="236"/>
      <c r="B22" s="235" t="s">
        <v>758</v>
      </c>
    </row>
    <row r="23" spans="1:2" x14ac:dyDescent="0.25">
      <c r="A23" s="236"/>
      <c r="B23" s="235"/>
    </row>
    <row r="24" spans="1:2" x14ac:dyDescent="0.25">
      <c r="B24" s="1" t="s">
        <v>666</v>
      </c>
    </row>
    <row r="25" spans="1:2" x14ac:dyDescent="0.25">
      <c r="B25" s="1" t="s">
        <v>667</v>
      </c>
    </row>
    <row r="26" spans="1:2" x14ac:dyDescent="0.25">
      <c r="B26" s="1" t="s">
        <v>668</v>
      </c>
    </row>
    <row r="27" spans="1:2" x14ac:dyDescent="0.25">
      <c r="B27" s="1" t="s">
        <v>193</v>
      </c>
    </row>
    <row r="30" spans="1:2" x14ac:dyDescent="0.25">
      <c r="A30" s="236"/>
      <c r="B30" s="235" t="s">
        <v>669</v>
      </c>
    </row>
    <row r="31" spans="1:2" x14ac:dyDescent="0.25">
      <c r="A31" s="236"/>
      <c r="B31" s="235"/>
    </row>
    <row r="32" spans="1:2" x14ac:dyDescent="0.25">
      <c r="B32" s="1" t="s">
        <v>670</v>
      </c>
    </row>
    <row r="34" spans="2:2" x14ac:dyDescent="0.25">
      <c r="B34" s="1" t="s">
        <v>671</v>
      </c>
    </row>
    <row r="35" spans="2:2" x14ac:dyDescent="0.25">
      <c r="B35" s="1" t="s">
        <v>672</v>
      </c>
    </row>
    <row r="36" spans="2:2" x14ac:dyDescent="0.25">
      <c r="B36" s="1" t="s">
        <v>673</v>
      </c>
    </row>
    <row r="38" spans="2:2" x14ac:dyDescent="0.25">
      <c r="B38" s="1" t="s">
        <v>674</v>
      </c>
    </row>
    <row r="39" spans="2:2" x14ac:dyDescent="0.25">
      <c r="B39" s="1" t="s">
        <v>675</v>
      </c>
    </row>
    <row r="40" spans="2:2" x14ac:dyDescent="0.25">
      <c r="B40" s="1" t="s">
        <v>676</v>
      </c>
    </row>
    <row r="42" spans="2:2" x14ac:dyDescent="0.25">
      <c r="B42" s="1" t="s">
        <v>677</v>
      </c>
    </row>
    <row r="43" spans="2:2" x14ac:dyDescent="0.25">
      <c r="B43" s="1" t="s">
        <v>678</v>
      </c>
    </row>
    <row r="51" spans="2:2" x14ac:dyDescent="0.25">
      <c r="B51" s="1" t="s">
        <v>679</v>
      </c>
    </row>
  </sheetData>
  <mergeCells count="1">
    <mergeCell ref="A1:J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9C6F-97E8-41AE-B7C0-02932D4DCE4B}">
  <sheetPr codeName="Sheet57"/>
  <dimension ref="A1"/>
  <sheetViews>
    <sheetView showGridLines="0" topLeftCell="A13" workbookViewId="0">
      <selection activeCell="M20" sqref="M20"/>
    </sheetView>
  </sheetViews>
  <sheetFormatPr defaultColWidth="9" defaultRowHeight="14.25" x14ac:dyDescent="0.25"/>
  <cols>
    <col min="1" max="1" width="9" style="2"/>
    <col min="2" max="16384" width="9" style="1"/>
  </cols>
  <sheetData/>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7BCC3-BBA8-4D57-B9A1-01B1D2ED037B}">
  <sheetPr codeName="Sheet4"/>
  <dimension ref="A1:J50"/>
  <sheetViews>
    <sheetView showGridLines="0" zoomScaleNormal="100" workbookViewId="0">
      <selection activeCell="K40" sqref="K40"/>
    </sheetView>
  </sheetViews>
  <sheetFormatPr defaultColWidth="9" defaultRowHeight="14.25" x14ac:dyDescent="0.25"/>
  <cols>
    <col min="1" max="1" width="3.125" style="2" customWidth="1"/>
    <col min="2" max="2" width="9" style="1"/>
    <col min="3" max="3" width="12.625" style="1" bestFit="1" customWidth="1"/>
    <col min="4" max="4" width="5.875" style="1" customWidth="1"/>
    <col min="5" max="9" width="9" style="1"/>
    <col min="10" max="10" width="3.125" style="1" customWidth="1"/>
    <col min="11" max="16384" width="9" style="1"/>
  </cols>
  <sheetData>
    <row r="1" spans="1:10" ht="14.25" customHeight="1" x14ac:dyDescent="0.25">
      <c r="A1" s="989" t="s">
        <v>276</v>
      </c>
      <c r="B1" s="989"/>
      <c r="C1" s="989"/>
      <c r="D1" s="989"/>
      <c r="E1" s="989"/>
      <c r="F1" s="989"/>
      <c r="G1" s="989"/>
      <c r="H1" s="989"/>
      <c r="I1" s="989"/>
      <c r="J1" s="989"/>
    </row>
    <row r="2" spans="1:10" ht="14.25" customHeight="1" x14ac:dyDescent="0.25">
      <c r="A2" s="989"/>
      <c r="B2" s="989"/>
      <c r="C2" s="989"/>
      <c r="D2" s="989"/>
      <c r="E2" s="989"/>
      <c r="F2" s="989"/>
      <c r="G2" s="989"/>
      <c r="H2" s="989"/>
      <c r="I2" s="989"/>
      <c r="J2" s="989"/>
    </row>
    <row r="4" spans="1:10" x14ac:dyDescent="0.25">
      <c r="B4" s="1" t="s">
        <v>277</v>
      </c>
    </row>
    <row r="35" spans="2:7" x14ac:dyDescent="0.25">
      <c r="B35" s="1" t="s">
        <v>252</v>
      </c>
      <c r="C35" s="83" t="s">
        <v>278</v>
      </c>
    </row>
    <row r="36" spans="2:7" x14ac:dyDescent="0.25">
      <c r="C36" s="83" t="s">
        <v>279</v>
      </c>
      <c r="D36" s="1" t="s">
        <v>280</v>
      </c>
    </row>
    <row r="37" spans="2:7" x14ac:dyDescent="0.25">
      <c r="C37" s="83" t="s">
        <v>281</v>
      </c>
      <c r="D37" s="1" t="s">
        <v>282</v>
      </c>
    </row>
    <row r="38" spans="2:7" x14ac:dyDescent="0.25">
      <c r="C38" s="83" t="s">
        <v>283</v>
      </c>
    </row>
    <row r="39" spans="2:7" x14ac:dyDescent="0.25">
      <c r="C39" s="83" t="s">
        <v>284</v>
      </c>
      <c r="D39" s="1" t="s">
        <v>285</v>
      </c>
    </row>
    <row r="40" spans="2:7" x14ac:dyDescent="0.25">
      <c r="C40" s="83" t="s">
        <v>286</v>
      </c>
      <c r="D40" s="1" t="s">
        <v>287</v>
      </c>
    </row>
    <row r="41" spans="2:7" x14ac:dyDescent="0.25">
      <c r="C41" s="83" t="s">
        <v>288</v>
      </c>
      <c r="D41" s="1" t="s">
        <v>289</v>
      </c>
    </row>
    <row r="42" spans="2:7" x14ac:dyDescent="0.25">
      <c r="C42" s="83" t="s">
        <v>290</v>
      </c>
      <c r="D42" s="1" t="s">
        <v>291</v>
      </c>
    </row>
    <row r="43" spans="2:7" x14ac:dyDescent="0.25">
      <c r="C43" s="83"/>
      <c r="D43" s="1" t="s">
        <v>292</v>
      </c>
    </row>
    <row r="44" spans="2:7" x14ac:dyDescent="0.25">
      <c r="C44" s="83" t="s">
        <v>293</v>
      </c>
      <c r="D44" s="1" t="s">
        <v>294</v>
      </c>
    </row>
    <row r="45" spans="2:7" x14ac:dyDescent="0.25">
      <c r="C45" s="83" t="s">
        <v>296</v>
      </c>
      <c r="D45" s="1" t="s">
        <v>297</v>
      </c>
    </row>
    <row r="46" spans="2:7" x14ac:dyDescent="0.25">
      <c r="C46" s="83" t="s">
        <v>299</v>
      </c>
      <c r="D46" s="1" t="s">
        <v>300</v>
      </c>
    </row>
    <row r="48" spans="2:7" x14ac:dyDescent="0.25">
      <c r="C48" s="4" t="s">
        <v>301</v>
      </c>
      <c r="D48" s="5"/>
      <c r="E48" s="5"/>
      <c r="F48" s="5"/>
      <c r="G48" s="5"/>
    </row>
    <row r="49" spans="3:8" x14ac:dyDescent="0.25">
      <c r="C49" s="6" t="s">
        <v>302</v>
      </c>
      <c r="D49" s="268" t="s">
        <v>303</v>
      </c>
      <c r="E49" s="265"/>
      <c r="F49" s="266"/>
      <c r="G49" s="266" t="s">
        <v>145</v>
      </c>
      <c r="H49" s="267"/>
    </row>
    <row r="50" spans="3:8" x14ac:dyDescent="0.25">
      <c r="C50" s="6" t="s">
        <v>304</v>
      </c>
      <c r="D50" s="268" t="s">
        <v>305</v>
      </c>
      <c r="E50" s="265"/>
      <c r="F50" s="266"/>
      <c r="G50" s="266" t="s">
        <v>145</v>
      </c>
      <c r="H50" s="267"/>
    </row>
  </sheetData>
  <mergeCells count="1">
    <mergeCell ref="A1:J2"/>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&amp;C&amp;"-,標準"&amp;8&amp;K01+046平成31年（令和元年）熊本県観光統計表&amp;R&amp;"-,標準"&amp;8&amp;K01+046P. &amp;P-2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4C10-450D-4390-AD90-132E4A480D51}">
  <sheetPr codeName="Sheet6">
    <tabColor theme="8"/>
  </sheetPr>
  <dimension ref="A1:AU60"/>
  <sheetViews>
    <sheetView showGridLines="0" topLeftCell="U1" zoomScale="70" zoomScaleNormal="70" zoomScaleSheetLayoutView="85" workbookViewId="0">
      <selection activeCell="AE3" sqref="AE3"/>
    </sheetView>
  </sheetViews>
  <sheetFormatPr defaultColWidth="9" defaultRowHeight="14.25" x14ac:dyDescent="0.25"/>
  <cols>
    <col min="1" max="17" width="4.625" style="242" customWidth="1"/>
    <col min="18" max="16384" width="9" style="7"/>
  </cols>
  <sheetData>
    <row r="1" spans="1:47" ht="14.25" customHeight="1" x14ac:dyDescent="0.25">
      <c r="A1" s="990"/>
      <c r="B1" s="864"/>
      <c r="C1" s="865"/>
      <c r="D1" s="865"/>
      <c r="E1" s="865"/>
      <c r="F1" s="865"/>
      <c r="G1" s="865"/>
      <c r="H1" s="865"/>
      <c r="I1" s="865"/>
      <c r="J1" s="865"/>
      <c r="K1" s="865"/>
      <c r="L1" s="865"/>
      <c r="M1" s="865"/>
      <c r="N1" s="865"/>
      <c r="O1" s="866"/>
      <c r="P1" s="240"/>
      <c r="Q1" s="240"/>
    </row>
    <row r="2" spans="1:47" ht="14.25" customHeight="1" x14ac:dyDescent="0.25">
      <c r="A2" s="990"/>
      <c r="B2" s="867"/>
      <c r="C2" s="859"/>
      <c r="D2" s="859"/>
      <c r="E2" s="859"/>
      <c r="F2" s="859"/>
      <c r="G2" s="859"/>
      <c r="H2" s="859"/>
      <c r="I2" s="859"/>
      <c r="J2" s="859"/>
      <c r="K2" s="859"/>
      <c r="L2" s="859"/>
      <c r="M2" s="859"/>
      <c r="N2" s="859"/>
      <c r="O2" s="868"/>
      <c r="P2" s="240"/>
      <c r="Q2" s="240"/>
      <c r="T2" s="7" t="s">
        <v>306</v>
      </c>
    </row>
    <row r="3" spans="1:47" ht="14.25" customHeight="1" x14ac:dyDescent="0.25">
      <c r="A3" s="990"/>
      <c r="B3" s="867"/>
      <c r="C3" s="859"/>
      <c r="D3" s="859"/>
      <c r="E3" s="859"/>
      <c r="F3" s="859"/>
      <c r="G3" s="859"/>
      <c r="H3" s="859"/>
      <c r="I3" s="859"/>
      <c r="J3" s="859"/>
      <c r="K3" s="859"/>
      <c r="L3" s="859"/>
      <c r="M3" s="859"/>
      <c r="N3" s="859"/>
      <c r="O3" s="868"/>
      <c r="P3" s="240"/>
      <c r="Q3" s="240"/>
      <c r="T3" s="7" t="s">
        <v>307</v>
      </c>
    </row>
    <row r="4" spans="1:47" ht="14.25" customHeight="1" x14ac:dyDescent="0.25">
      <c r="A4" s="990"/>
      <c r="B4" s="867"/>
      <c r="C4" s="859"/>
      <c r="D4" s="859"/>
      <c r="E4" s="859"/>
      <c r="F4" s="859"/>
      <c r="G4" s="859"/>
      <c r="H4" s="859"/>
      <c r="I4" s="859"/>
      <c r="J4" s="859"/>
      <c r="K4" s="859"/>
      <c r="L4" s="859"/>
      <c r="M4" s="859"/>
      <c r="N4" s="859"/>
      <c r="O4" s="868"/>
      <c r="P4" s="240"/>
      <c r="Q4" s="240"/>
      <c r="T4" s="7" t="s">
        <v>308</v>
      </c>
    </row>
    <row r="5" spans="1:47" ht="14.25" customHeight="1" x14ac:dyDescent="0.25">
      <c r="A5" s="990"/>
      <c r="B5" s="867"/>
      <c r="C5" s="859"/>
      <c r="D5" s="859"/>
      <c r="E5" s="859"/>
      <c r="F5" s="859"/>
      <c r="G5" s="859"/>
      <c r="H5" s="859"/>
      <c r="I5" s="859"/>
      <c r="J5" s="859"/>
      <c r="K5" s="859"/>
      <c r="L5" s="859"/>
      <c r="M5" s="859"/>
      <c r="N5" s="859"/>
      <c r="O5" s="868"/>
      <c r="P5" s="240"/>
      <c r="Q5" s="240"/>
      <c r="T5" s="7" t="s">
        <v>309</v>
      </c>
    </row>
    <row r="6" spans="1:47" ht="14.25" customHeight="1" x14ac:dyDescent="0.25">
      <c r="A6" s="990"/>
      <c r="B6" s="867"/>
      <c r="C6" s="859"/>
      <c r="D6" s="859"/>
      <c r="E6" s="859"/>
      <c r="F6" s="859"/>
      <c r="G6" s="859"/>
      <c r="H6" s="859"/>
      <c r="I6" s="859"/>
      <c r="J6" s="859"/>
      <c r="K6" s="859"/>
      <c r="L6" s="859"/>
      <c r="M6" s="859"/>
      <c r="N6" s="859"/>
      <c r="O6" s="868"/>
      <c r="P6" s="240"/>
      <c r="Q6" s="240"/>
    </row>
    <row r="7" spans="1:47" ht="14.25" customHeight="1" x14ac:dyDescent="0.25">
      <c r="A7" s="990"/>
      <c r="B7" s="867"/>
      <c r="C7" s="859"/>
      <c r="D7" s="859"/>
      <c r="E7" s="859"/>
      <c r="F7" s="859"/>
      <c r="G7" s="859"/>
      <c r="H7" s="859"/>
      <c r="I7" s="859"/>
      <c r="J7" s="859"/>
      <c r="K7" s="859"/>
      <c r="L7" s="859"/>
      <c r="M7" s="859"/>
      <c r="N7" s="859"/>
      <c r="O7" s="868"/>
      <c r="P7" s="240"/>
      <c r="Q7" s="240"/>
      <c r="T7" s="7" t="s">
        <v>310</v>
      </c>
    </row>
    <row r="8" spans="1:47" ht="14.25" customHeight="1" x14ac:dyDescent="0.25">
      <c r="A8" s="990"/>
      <c r="B8" s="867"/>
      <c r="C8" s="859"/>
      <c r="D8" s="859"/>
      <c r="E8" s="859"/>
      <c r="F8" s="859"/>
      <c r="G8" s="859"/>
      <c r="H8" s="859"/>
      <c r="I8" s="859"/>
      <c r="J8" s="859"/>
      <c r="K8" s="859"/>
      <c r="L8" s="859"/>
      <c r="M8" s="859"/>
      <c r="N8" s="859"/>
      <c r="O8" s="868"/>
      <c r="P8" s="240"/>
      <c r="Q8" s="240"/>
      <c r="T8" s="64" t="s">
        <v>311</v>
      </c>
      <c r="U8" s="64" t="s">
        <v>0</v>
      </c>
      <c r="V8" s="64" t="s">
        <v>1</v>
      </c>
      <c r="W8" s="64" t="s">
        <v>2</v>
      </c>
      <c r="X8" s="64" t="s">
        <v>3</v>
      </c>
      <c r="Y8" s="64" t="s">
        <v>4</v>
      </c>
      <c r="Z8" s="64" t="s">
        <v>5</v>
      </c>
      <c r="AA8" s="64" t="s">
        <v>6</v>
      </c>
      <c r="AB8" s="64" t="s">
        <v>7</v>
      </c>
      <c r="AC8" s="64" t="s">
        <v>8</v>
      </c>
      <c r="AD8" s="64" t="s">
        <v>9</v>
      </c>
      <c r="AE8" s="64" t="s">
        <v>10</v>
      </c>
      <c r="AF8" s="64" t="s">
        <v>11</v>
      </c>
      <c r="AG8" s="64" t="s">
        <v>12</v>
      </c>
      <c r="AH8" s="64" t="s">
        <v>13</v>
      </c>
      <c r="AI8" s="64" t="s">
        <v>14</v>
      </c>
      <c r="AJ8" s="64" t="s">
        <v>15</v>
      </c>
      <c r="AK8" s="64" t="s">
        <v>16</v>
      </c>
      <c r="AL8" s="64" t="s">
        <v>17</v>
      </c>
      <c r="AM8" s="64" t="s">
        <v>18</v>
      </c>
      <c r="AN8" s="64" t="s">
        <v>681</v>
      </c>
    </row>
    <row r="9" spans="1:47" ht="14.25" customHeight="1" x14ac:dyDescent="0.25">
      <c r="A9" s="990"/>
      <c r="B9" s="867"/>
      <c r="C9" s="859"/>
      <c r="D9" s="859"/>
      <c r="E9" s="859"/>
      <c r="F9" s="859"/>
      <c r="G9" s="859"/>
      <c r="H9" s="859"/>
      <c r="I9" s="859"/>
      <c r="J9" s="859"/>
      <c r="K9" s="859"/>
      <c r="L9" s="859"/>
      <c r="M9" s="859"/>
      <c r="N9" s="859"/>
      <c r="O9" s="868"/>
      <c r="P9" s="240"/>
      <c r="Q9" s="240"/>
      <c r="T9" s="64" t="s">
        <v>312</v>
      </c>
      <c r="U9" s="196">
        <v>56690</v>
      </c>
      <c r="V9" s="196">
        <v>58860</v>
      </c>
      <c r="W9" s="196">
        <v>62093</v>
      </c>
      <c r="X9" s="196">
        <v>62551</v>
      </c>
      <c r="Y9" s="196">
        <v>61849</v>
      </c>
      <c r="Z9" s="196">
        <v>61197</v>
      </c>
      <c r="AA9" s="196">
        <v>62063</v>
      </c>
      <c r="AB9" s="196">
        <v>62645</v>
      </c>
      <c r="AC9" s="196">
        <v>58115.5</v>
      </c>
      <c r="AD9" s="196">
        <v>59209.000999999997</v>
      </c>
      <c r="AE9" s="196">
        <v>57237.563000000002</v>
      </c>
      <c r="AF9" s="196">
        <v>58174.281000000003</v>
      </c>
      <c r="AG9" s="196">
        <v>59196.118999999999</v>
      </c>
      <c r="AH9" s="196">
        <v>61189.334999999999</v>
      </c>
      <c r="AI9" s="196">
        <v>58989.065999999999</v>
      </c>
      <c r="AJ9" s="196">
        <v>59723.644999999997</v>
      </c>
      <c r="AK9" s="196">
        <v>48544.838000000003</v>
      </c>
      <c r="AL9" s="196">
        <v>52186.987000000001</v>
      </c>
      <c r="AM9" s="148"/>
      <c r="AN9" s="148"/>
    </row>
    <row r="10" spans="1:47" ht="14.25" customHeight="1" x14ac:dyDescent="0.25">
      <c r="A10" s="990"/>
      <c r="B10" s="867"/>
      <c r="C10" s="859"/>
      <c r="D10" s="859"/>
      <c r="E10" s="859"/>
      <c r="F10" s="859"/>
      <c r="G10" s="859"/>
      <c r="H10" s="859"/>
      <c r="I10" s="859"/>
      <c r="J10" s="859"/>
      <c r="K10" s="859"/>
      <c r="L10" s="859"/>
      <c r="M10" s="859"/>
      <c r="N10" s="859"/>
      <c r="O10" s="868"/>
      <c r="P10" s="240"/>
      <c r="Q10" s="240"/>
      <c r="T10" s="64" t="s">
        <v>313</v>
      </c>
      <c r="U10" s="148"/>
      <c r="V10" s="148"/>
      <c r="W10" s="148"/>
      <c r="X10" s="148"/>
      <c r="Y10" s="148"/>
      <c r="Z10" s="148"/>
      <c r="AA10" s="148"/>
      <c r="AB10" s="148"/>
      <c r="AC10" s="148"/>
      <c r="AD10" s="148"/>
      <c r="AE10" s="148"/>
      <c r="AF10" s="196"/>
      <c r="AG10" s="196"/>
      <c r="AH10" s="196"/>
      <c r="AI10" s="196"/>
      <c r="AJ10" s="196">
        <v>57355.917999999998</v>
      </c>
      <c r="AK10" s="196">
        <v>46280.483</v>
      </c>
      <c r="AL10" s="196">
        <v>46621.618000000002</v>
      </c>
      <c r="AM10" s="196">
        <v>48133.834999999999</v>
      </c>
      <c r="AN10" s="196">
        <v>48893.644999999997</v>
      </c>
    </row>
    <row r="11" spans="1:47" ht="14.25" customHeight="1" x14ac:dyDescent="0.25">
      <c r="A11" s="990"/>
      <c r="B11" s="867"/>
      <c r="C11" s="859"/>
      <c r="D11" s="859"/>
      <c r="E11" s="859"/>
      <c r="F11" s="859"/>
      <c r="G11" s="859"/>
      <c r="H11" s="859"/>
      <c r="I11" s="859"/>
      <c r="J11" s="859"/>
      <c r="K11" s="859"/>
      <c r="L11" s="859"/>
      <c r="M11" s="859"/>
      <c r="N11" s="859"/>
      <c r="O11" s="868"/>
      <c r="P11" s="240"/>
      <c r="Q11" s="240"/>
    </row>
    <row r="12" spans="1:47" ht="14.25" customHeight="1" x14ac:dyDescent="0.25">
      <c r="A12" s="990"/>
      <c r="B12" s="867"/>
      <c r="C12" s="859"/>
      <c r="D12" s="859"/>
      <c r="E12" s="859"/>
      <c r="F12" s="859"/>
      <c r="G12" s="859"/>
      <c r="H12" s="859"/>
      <c r="I12" s="859"/>
      <c r="J12" s="859"/>
      <c r="K12" s="859"/>
      <c r="L12" s="859"/>
      <c r="M12" s="859"/>
      <c r="N12" s="859"/>
      <c r="O12" s="868"/>
      <c r="P12" s="240"/>
      <c r="Q12" s="240"/>
    </row>
    <row r="13" spans="1:47" ht="14.25" customHeight="1" x14ac:dyDescent="0.25">
      <c r="A13" s="990"/>
      <c r="B13" s="867"/>
      <c r="C13" s="859"/>
      <c r="D13" s="859"/>
      <c r="E13" s="859"/>
      <c r="F13" s="859"/>
      <c r="G13" s="859"/>
      <c r="H13" s="859"/>
      <c r="I13" s="859"/>
      <c r="J13" s="859"/>
      <c r="K13" s="859"/>
      <c r="L13" s="859"/>
      <c r="M13" s="859"/>
      <c r="N13" s="859"/>
      <c r="O13" s="868"/>
      <c r="P13" s="240"/>
      <c r="Q13" s="240"/>
      <c r="AH13" s="114" t="s">
        <v>314</v>
      </c>
      <c r="AI13" s="615" t="s">
        <v>315</v>
      </c>
      <c r="AJ13" s="616"/>
      <c r="AK13" s="616"/>
      <c r="AL13" s="267"/>
      <c r="AM13" s="615" t="s">
        <v>316</v>
      </c>
      <c r="AN13" s="616"/>
      <c r="AO13" s="616"/>
      <c r="AP13" s="267"/>
      <c r="AQ13" s="615" t="s">
        <v>207</v>
      </c>
      <c r="AR13" s="616"/>
      <c r="AS13" s="616"/>
      <c r="AT13" s="267"/>
      <c r="AU13" s="114" t="s">
        <v>137</v>
      </c>
    </row>
    <row r="14" spans="1:47" ht="14.25" customHeight="1" x14ac:dyDescent="0.25">
      <c r="A14" s="990"/>
      <c r="B14" s="867"/>
      <c r="C14" s="859"/>
      <c r="D14" s="859"/>
      <c r="E14" s="859"/>
      <c r="F14" s="859"/>
      <c r="G14" s="859"/>
      <c r="H14" s="859"/>
      <c r="I14" s="859"/>
      <c r="J14" s="859"/>
      <c r="K14" s="859"/>
      <c r="L14" s="859"/>
      <c r="M14" s="859"/>
      <c r="N14" s="859"/>
      <c r="O14" s="868"/>
      <c r="P14" s="240"/>
      <c r="Q14" s="240"/>
      <c r="AH14" s="120" t="s">
        <v>317</v>
      </c>
      <c r="AI14" s="617">
        <v>746</v>
      </c>
      <c r="AJ14" s="618">
        <v>6343</v>
      </c>
      <c r="AK14" s="618">
        <v>2428</v>
      </c>
      <c r="AL14" s="619">
        <v>6409</v>
      </c>
      <c r="AM14" s="617">
        <v>524</v>
      </c>
      <c r="AN14" s="618">
        <v>133</v>
      </c>
      <c r="AO14" s="618">
        <v>1604</v>
      </c>
      <c r="AP14" s="619">
        <v>1238</v>
      </c>
      <c r="AQ14" s="617">
        <v>113</v>
      </c>
      <c r="AR14" s="618">
        <v>3</v>
      </c>
      <c r="AS14" s="618">
        <v>26</v>
      </c>
      <c r="AT14" s="619" t="s">
        <v>48</v>
      </c>
      <c r="AU14" s="625">
        <v>19567</v>
      </c>
    </row>
    <row r="15" spans="1:47" ht="14.25" customHeight="1" x14ac:dyDescent="0.25">
      <c r="A15" s="990"/>
      <c r="B15" s="867"/>
      <c r="C15" s="859"/>
      <c r="D15" s="859"/>
      <c r="E15" s="859"/>
      <c r="F15" s="859"/>
      <c r="G15" s="859"/>
      <c r="H15" s="859"/>
      <c r="I15" s="859"/>
      <c r="J15" s="859"/>
      <c r="K15" s="859"/>
      <c r="L15" s="859"/>
      <c r="M15" s="859"/>
      <c r="N15" s="859"/>
      <c r="O15" s="868"/>
      <c r="P15" s="240"/>
      <c r="Q15" s="240"/>
      <c r="AH15" s="139" t="s">
        <v>318</v>
      </c>
      <c r="AI15" s="620">
        <v>809</v>
      </c>
      <c r="AJ15" s="148">
        <v>10617</v>
      </c>
      <c r="AK15" s="148">
        <v>2408</v>
      </c>
      <c r="AL15" s="621">
        <v>6894</v>
      </c>
      <c r="AM15" s="620">
        <v>575</v>
      </c>
      <c r="AN15" s="148">
        <v>206</v>
      </c>
      <c r="AO15" s="148">
        <v>1722</v>
      </c>
      <c r="AP15" s="621">
        <v>1196</v>
      </c>
      <c r="AQ15" s="620">
        <v>188</v>
      </c>
      <c r="AR15" s="148">
        <v>59</v>
      </c>
      <c r="AS15" s="148">
        <v>55</v>
      </c>
      <c r="AT15" s="621" t="s">
        <v>48</v>
      </c>
      <c r="AU15" s="626">
        <v>24729</v>
      </c>
    </row>
    <row r="16" spans="1:47" ht="14.25" customHeight="1" x14ac:dyDescent="0.25">
      <c r="A16" s="990"/>
      <c r="B16" s="867"/>
      <c r="C16" s="859"/>
      <c r="D16" s="859"/>
      <c r="E16" s="859"/>
      <c r="F16" s="859"/>
      <c r="G16" s="859"/>
      <c r="H16" s="859"/>
      <c r="I16" s="859"/>
      <c r="J16" s="859"/>
      <c r="K16" s="859"/>
      <c r="L16" s="859"/>
      <c r="M16" s="859"/>
      <c r="N16" s="859"/>
      <c r="O16" s="868"/>
      <c r="P16" s="240"/>
      <c r="Q16" s="240"/>
      <c r="AH16" s="139" t="s">
        <v>319</v>
      </c>
      <c r="AI16" s="620">
        <v>1105</v>
      </c>
      <c r="AJ16" s="148">
        <v>14161</v>
      </c>
      <c r="AK16" s="148">
        <v>2528</v>
      </c>
      <c r="AL16" s="621">
        <v>12441</v>
      </c>
      <c r="AM16" s="620">
        <v>759</v>
      </c>
      <c r="AN16" s="148">
        <v>168</v>
      </c>
      <c r="AO16" s="148">
        <v>1770</v>
      </c>
      <c r="AP16" s="621">
        <v>727</v>
      </c>
      <c r="AQ16" s="620">
        <v>310</v>
      </c>
      <c r="AR16" s="148" t="s">
        <v>48</v>
      </c>
      <c r="AS16" s="148">
        <v>59</v>
      </c>
      <c r="AT16" s="621" t="s">
        <v>48</v>
      </c>
      <c r="AU16" s="626">
        <v>34028</v>
      </c>
    </row>
    <row r="17" spans="1:47" ht="14.25" customHeight="1" x14ac:dyDescent="0.25">
      <c r="A17" s="990"/>
      <c r="B17" s="867"/>
      <c r="C17" s="859"/>
      <c r="D17" s="859"/>
      <c r="E17" s="859"/>
      <c r="F17" s="859"/>
      <c r="G17" s="859"/>
      <c r="H17" s="859"/>
      <c r="I17" s="859"/>
      <c r="J17" s="859"/>
      <c r="K17" s="859"/>
      <c r="L17" s="859"/>
      <c r="M17" s="859"/>
      <c r="N17" s="859"/>
      <c r="O17" s="868"/>
      <c r="P17" s="240"/>
      <c r="Q17" s="240"/>
      <c r="AH17" s="139" t="s">
        <v>320</v>
      </c>
      <c r="AI17" s="620">
        <v>968</v>
      </c>
      <c r="AJ17" s="148">
        <v>10803</v>
      </c>
      <c r="AK17" s="148">
        <v>2427</v>
      </c>
      <c r="AL17" s="621">
        <v>7427</v>
      </c>
      <c r="AM17" s="620">
        <v>857</v>
      </c>
      <c r="AN17" s="148">
        <v>531</v>
      </c>
      <c r="AO17" s="148">
        <v>1816</v>
      </c>
      <c r="AP17" s="621">
        <v>516</v>
      </c>
      <c r="AQ17" s="620">
        <v>310</v>
      </c>
      <c r="AR17" s="148">
        <v>31</v>
      </c>
      <c r="AS17" s="148">
        <v>96</v>
      </c>
      <c r="AT17" s="621" t="s">
        <v>48</v>
      </c>
      <c r="AU17" s="626">
        <v>25782</v>
      </c>
    </row>
    <row r="18" spans="1:47" ht="14.25" customHeight="1" x14ac:dyDescent="0.25">
      <c r="A18" s="990"/>
      <c r="B18" s="867"/>
      <c r="C18" s="859"/>
      <c r="D18" s="859"/>
      <c r="E18" s="859"/>
      <c r="F18" s="859"/>
      <c r="G18" s="859"/>
      <c r="H18" s="859"/>
      <c r="I18" s="859"/>
      <c r="J18" s="859"/>
      <c r="K18" s="859"/>
      <c r="L18" s="859"/>
      <c r="M18" s="859"/>
      <c r="N18" s="859"/>
      <c r="O18" s="868"/>
      <c r="P18" s="240"/>
      <c r="Q18" s="240"/>
      <c r="AH18" s="139" t="s">
        <v>321</v>
      </c>
      <c r="AI18" s="620">
        <v>1059</v>
      </c>
      <c r="AJ18" s="148">
        <v>11890</v>
      </c>
      <c r="AK18" s="148">
        <v>2477</v>
      </c>
      <c r="AL18" s="621">
        <v>8844</v>
      </c>
      <c r="AM18" s="620">
        <v>831</v>
      </c>
      <c r="AN18" s="148">
        <v>873</v>
      </c>
      <c r="AO18" s="148">
        <v>1860</v>
      </c>
      <c r="AP18" s="621">
        <v>558</v>
      </c>
      <c r="AQ18" s="620">
        <v>454</v>
      </c>
      <c r="AR18" s="148">
        <v>33</v>
      </c>
      <c r="AS18" s="148">
        <v>161</v>
      </c>
      <c r="AT18" s="621" t="s">
        <v>48</v>
      </c>
      <c r="AU18" s="626">
        <v>29040</v>
      </c>
    </row>
    <row r="19" spans="1:47" ht="14.25" customHeight="1" x14ac:dyDescent="0.25">
      <c r="A19" s="990"/>
      <c r="B19" s="867"/>
      <c r="C19" s="859"/>
      <c r="D19" s="859"/>
      <c r="E19" s="859"/>
      <c r="F19" s="859"/>
      <c r="G19" s="859"/>
      <c r="H19" s="859"/>
      <c r="I19" s="859"/>
      <c r="J19" s="859"/>
      <c r="K19" s="859"/>
      <c r="L19" s="859"/>
      <c r="M19" s="859"/>
      <c r="N19" s="859"/>
      <c r="O19" s="868"/>
      <c r="P19" s="240"/>
      <c r="Q19" s="240"/>
      <c r="AH19" s="139" t="s">
        <v>322</v>
      </c>
      <c r="AI19" s="620">
        <v>1018</v>
      </c>
      <c r="AJ19" s="148">
        <v>15820</v>
      </c>
      <c r="AK19" s="148">
        <v>2059</v>
      </c>
      <c r="AL19" s="621">
        <v>6835</v>
      </c>
      <c r="AM19" s="620">
        <v>736</v>
      </c>
      <c r="AN19" s="148">
        <v>103</v>
      </c>
      <c r="AO19" s="148">
        <v>1871</v>
      </c>
      <c r="AP19" s="621">
        <v>659</v>
      </c>
      <c r="AQ19" s="620">
        <v>301</v>
      </c>
      <c r="AR19" s="148">
        <v>18</v>
      </c>
      <c r="AS19" s="148">
        <v>124</v>
      </c>
      <c r="AT19" s="621" t="s">
        <v>48</v>
      </c>
      <c r="AU19" s="626">
        <v>29544</v>
      </c>
    </row>
    <row r="20" spans="1:47" ht="14.25" customHeight="1" x14ac:dyDescent="0.25">
      <c r="A20" s="990"/>
      <c r="B20" s="867"/>
      <c r="C20" s="859"/>
      <c r="D20" s="859"/>
      <c r="E20" s="859"/>
      <c r="F20" s="859"/>
      <c r="G20" s="859"/>
      <c r="H20" s="859"/>
      <c r="I20" s="859"/>
      <c r="J20" s="859"/>
      <c r="K20" s="859"/>
      <c r="L20" s="859"/>
      <c r="M20" s="859"/>
      <c r="N20" s="859"/>
      <c r="O20" s="868"/>
      <c r="P20" s="240"/>
      <c r="Q20" s="240"/>
      <c r="AH20" s="139" t="s">
        <v>323</v>
      </c>
      <c r="AI20" s="620">
        <v>837.63705964414498</v>
      </c>
      <c r="AJ20" s="148">
        <v>16405.927149784446</v>
      </c>
      <c r="AK20" s="148">
        <v>2157.7462990268923</v>
      </c>
      <c r="AL20" s="621">
        <v>8091.4375593505229</v>
      </c>
      <c r="AM20" s="620">
        <v>847.77393096792457</v>
      </c>
      <c r="AN20" s="148">
        <v>381.69050821397514</v>
      </c>
      <c r="AO20" s="148">
        <v>1684.6199668033655</v>
      </c>
      <c r="AP20" s="621">
        <v>591.08911180055782</v>
      </c>
      <c r="AQ20" s="620">
        <v>418.0875234274597</v>
      </c>
      <c r="AR20" s="148">
        <v>483.65796668896462</v>
      </c>
      <c r="AS20" s="148">
        <v>189.7</v>
      </c>
      <c r="AT20" s="621" t="s">
        <v>48</v>
      </c>
      <c r="AU20" s="626">
        <v>32089.367075708255</v>
      </c>
    </row>
    <row r="21" spans="1:47" ht="14.25" customHeight="1" x14ac:dyDescent="0.25">
      <c r="A21" s="990"/>
      <c r="B21" s="867"/>
      <c r="C21" s="859"/>
      <c r="D21" s="859"/>
      <c r="E21" s="859"/>
      <c r="F21" s="859"/>
      <c r="G21" s="859"/>
      <c r="H21" s="859"/>
      <c r="I21" s="859"/>
      <c r="J21" s="859"/>
      <c r="K21" s="859"/>
      <c r="L21" s="859"/>
      <c r="M21" s="859"/>
      <c r="N21" s="859"/>
      <c r="O21" s="868"/>
      <c r="P21" s="240"/>
      <c r="Q21" s="240"/>
      <c r="AH21" s="139" t="s">
        <v>19</v>
      </c>
      <c r="AI21" s="620"/>
      <c r="AJ21" s="148"/>
      <c r="AK21" s="148"/>
      <c r="AL21" s="621"/>
      <c r="AM21" s="620"/>
      <c r="AN21" s="148"/>
      <c r="AO21" s="148"/>
      <c r="AP21" s="621"/>
      <c r="AQ21" s="620"/>
      <c r="AR21" s="148"/>
      <c r="AS21" s="148"/>
      <c r="AT21" s="621"/>
      <c r="AU21" s="626"/>
    </row>
    <row r="22" spans="1:47" ht="14.25" customHeight="1" x14ac:dyDescent="0.25">
      <c r="A22" s="990"/>
      <c r="B22" s="867"/>
      <c r="C22" s="859"/>
      <c r="D22" s="859"/>
      <c r="E22" s="859"/>
      <c r="F22" s="859"/>
      <c r="G22" s="859"/>
      <c r="H22" s="859"/>
      <c r="I22" s="859"/>
      <c r="J22" s="859"/>
      <c r="K22" s="859"/>
      <c r="L22" s="859"/>
      <c r="M22" s="859"/>
      <c r="N22" s="859"/>
      <c r="O22" s="868"/>
      <c r="P22" s="240"/>
      <c r="Q22" s="240"/>
      <c r="AH22" s="122" t="s">
        <v>682</v>
      </c>
      <c r="AI22" s="622">
        <v>839.75949969119438</v>
      </c>
      <c r="AJ22" s="623">
        <v>9490.2206934980768</v>
      </c>
      <c r="AK22" s="623">
        <v>2448.8874879756108</v>
      </c>
      <c r="AL22" s="624">
        <v>6135.7150662875993</v>
      </c>
      <c r="AM22" s="622">
        <v>856.17248705994348</v>
      </c>
      <c r="AN22" s="623">
        <v>11.923360849699806</v>
      </c>
      <c r="AO22" s="623">
        <v>1987.5274080852923</v>
      </c>
      <c r="AP22" s="624">
        <v>456.8005275254705</v>
      </c>
      <c r="AQ22" s="622">
        <v>423.82029054538907</v>
      </c>
      <c r="AR22" s="623">
        <v>87.385413184076356</v>
      </c>
      <c r="AS22" s="623">
        <v>235.60000000000002</v>
      </c>
      <c r="AT22" s="624" t="s">
        <v>48</v>
      </c>
      <c r="AU22" s="627">
        <f>SUM(AI22:AT22)</f>
        <v>22973.812234702353</v>
      </c>
    </row>
    <row r="23" spans="1:47" ht="14.25" customHeight="1" x14ac:dyDescent="0.25">
      <c r="A23" s="990"/>
      <c r="B23" s="867"/>
      <c r="C23" s="859"/>
      <c r="D23" s="859"/>
      <c r="E23" s="859"/>
      <c r="F23" s="859"/>
      <c r="G23" s="859"/>
      <c r="H23" s="859"/>
      <c r="I23" s="859"/>
      <c r="J23" s="859"/>
      <c r="K23" s="859"/>
      <c r="L23" s="859"/>
      <c r="M23" s="859"/>
      <c r="N23" s="859"/>
      <c r="O23" s="868"/>
      <c r="P23" s="240"/>
      <c r="Q23" s="240"/>
    </row>
    <row r="24" spans="1:47" ht="14.25" customHeight="1" x14ac:dyDescent="0.25">
      <c r="A24" s="990"/>
      <c r="B24" s="867"/>
      <c r="C24" s="859"/>
      <c r="D24" s="859"/>
      <c r="E24" s="859"/>
      <c r="F24" s="859"/>
      <c r="G24" s="859"/>
      <c r="H24" s="859"/>
      <c r="I24" s="859"/>
      <c r="J24" s="859"/>
      <c r="K24" s="859"/>
      <c r="L24" s="859"/>
      <c r="M24" s="859"/>
      <c r="N24" s="859"/>
      <c r="O24" s="868"/>
      <c r="P24" s="240"/>
      <c r="Q24" s="240"/>
    </row>
    <row r="25" spans="1:47" ht="14.25" customHeight="1" x14ac:dyDescent="0.25">
      <c r="A25" s="990"/>
      <c r="B25" s="867"/>
      <c r="C25" s="859"/>
      <c r="D25" s="859"/>
      <c r="E25" s="859"/>
      <c r="F25" s="859"/>
      <c r="G25" s="859"/>
      <c r="H25" s="859"/>
      <c r="I25" s="859"/>
      <c r="J25" s="859"/>
      <c r="K25" s="859"/>
      <c r="L25" s="859"/>
      <c r="M25" s="859"/>
      <c r="N25" s="859"/>
      <c r="O25" s="868"/>
      <c r="P25" s="240"/>
      <c r="Q25" s="240"/>
    </row>
    <row r="26" spans="1:47" ht="14.25" customHeight="1" x14ac:dyDescent="0.25">
      <c r="A26" s="990"/>
      <c r="B26" s="867"/>
      <c r="C26" s="859"/>
      <c r="D26" s="859"/>
      <c r="E26" s="859"/>
      <c r="F26" s="859"/>
      <c r="G26" s="859"/>
      <c r="H26" s="859"/>
      <c r="I26" s="859"/>
      <c r="J26" s="859"/>
      <c r="K26" s="859"/>
      <c r="L26" s="859"/>
      <c r="M26" s="859"/>
      <c r="N26" s="859"/>
      <c r="O26" s="868"/>
      <c r="P26" s="240"/>
      <c r="Q26" s="240"/>
    </row>
    <row r="27" spans="1:47" ht="14.25" customHeight="1" x14ac:dyDescent="0.25">
      <c r="A27" s="990"/>
      <c r="B27" s="867"/>
      <c r="C27" s="859"/>
      <c r="D27" s="859"/>
      <c r="E27" s="859"/>
      <c r="F27" s="859"/>
      <c r="G27" s="859"/>
      <c r="H27" s="859"/>
      <c r="I27" s="859"/>
      <c r="J27" s="859"/>
      <c r="K27" s="859"/>
      <c r="L27" s="859"/>
      <c r="M27" s="859"/>
      <c r="N27" s="859"/>
      <c r="O27" s="868"/>
      <c r="P27" s="240"/>
      <c r="Q27" s="240"/>
    </row>
    <row r="28" spans="1:47" ht="14.25" customHeight="1" x14ac:dyDescent="0.25">
      <c r="A28" s="990"/>
      <c r="B28" s="867"/>
      <c r="C28" s="859"/>
      <c r="D28" s="859"/>
      <c r="E28" s="859"/>
      <c r="F28" s="859"/>
      <c r="G28" s="859"/>
      <c r="H28" s="859"/>
      <c r="I28" s="859"/>
      <c r="J28" s="859"/>
      <c r="K28" s="859"/>
      <c r="L28" s="859"/>
      <c r="M28" s="859"/>
      <c r="N28" s="859"/>
      <c r="O28" s="868"/>
      <c r="P28" s="240"/>
      <c r="Q28" s="240"/>
    </row>
    <row r="29" spans="1:47" ht="14.25" customHeight="1" x14ac:dyDescent="0.25">
      <c r="A29" s="990"/>
      <c r="B29" s="867"/>
      <c r="C29" s="859"/>
      <c r="D29" s="859"/>
      <c r="E29" s="859"/>
      <c r="F29" s="859"/>
      <c r="G29" s="859"/>
      <c r="H29" s="859"/>
      <c r="I29" s="859"/>
      <c r="J29" s="859"/>
      <c r="K29" s="859"/>
      <c r="L29" s="859"/>
      <c r="M29" s="859"/>
      <c r="N29" s="859"/>
      <c r="O29" s="868"/>
      <c r="P29" s="240"/>
      <c r="Q29" s="240"/>
    </row>
    <row r="30" spans="1:47" ht="14.25" customHeight="1" x14ac:dyDescent="0.25">
      <c r="A30" s="990"/>
      <c r="B30" s="867"/>
      <c r="C30" s="859"/>
      <c r="D30" s="859"/>
      <c r="E30" s="859"/>
      <c r="F30" s="859"/>
      <c r="G30" s="859"/>
      <c r="H30" s="859"/>
      <c r="I30" s="859"/>
      <c r="J30" s="859"/>
      <c r="K30" s="859"/>
      <c r="L30" s="859"/>
      <c r="M30" s="859"/>
      <c r="N30" s="859"/>
      <c r="O30" s="868"/>
      <c r="P30" s="240"/>
      <c r="Q30" s="240"/>
    </row>
    <row r="31" spans="1:47" ht="14.25" customHeight="1" x14ac:dyDescent="0.25">
      <c r="A31" s="990"/>
      <c r="B31" s="867"/>
      <c r="C31" s="859"/>
      <c r="D31" s="859"/>
      <c r="E31" s="859"/>
      <c r="F31" s="859"/>
      <c r="G31" s="859"/>
      <c r="H31" s="859"/>
      <c r="I31" s="859"/>
      <c r="J31" s="859"/>
      <c r="K31" s="859"/>
      <c r="L31" s="859"/>
      <c r="M31" s="859"/>
      <c r="N31" s="859"/>
      <c r="O31" s="868"/>
      <c r="P31" s="240"/>
      <c r="Q31" s="240"/>
    </row>
    <row r="32" spans="1:47" ht="14.25" customHeight="1" x14ac:dyDescent="0.25">
      <c r="A32" s="990"/>
      <c r="B32" s="867"/>
      <c r="C32" s="859"/>
      <c r="D32" s="859"/>
      <c r="E32" s="859"/>
      <c r="F32" s="859"/>
      <c r="G32" s="859"/>
      <c r="H32" s="859"/>
      <c r="I32" s="859"/>
      <c r="J32" s="859"/>
      <c r="K32" s="859"/>
      <c r="L32" s="859"/>
      <c r="M32" s="859"/>
      <c r="N32" s="859"/>
      <c r="O32" s="868"/>
      <c r="P32" s="240"/>
      <c r="Q32" s="240"/>
    </row>
    <row r="33" spans="1:29" ht="14.25" customHeight="1" x14ac:dyDescent="0.25">
      <c r="A33" s="990"/>
      <c r="B33" s="867"/>
      <c r="C33" s="859"/>
      <c r="D33" s="859"/>
      <c r="E33" s="859"/>
      <c r="F33" s="859"/>
      <c r="G33" s="859"/>
      <c r="H33" s="859"/>
      <c r="I33" s="859"/>
      <c r="J33" s="859"/>
      <c r="K33" s="859"/>
      <c r="L33" s="859"/>
      <c r="M33" s="859"/>
      <c r="N33" s="859"/>
      <c r="O33" s="868"/>
      <c r="P33" s="240"/>
      <c r="Q33" s="240"/>
    </row>
    <row r="34" spans="1:29" ht="14.25" customHeight="1" x14ac:dyDescent="0.25">
      <c r="A34" s="990"/>
      <c r="B34" s="867"/>
      <c r="C34" s="859"/>
      <c r="D34" s="859"/>
      <c r="E34" s="859"/>
      <c r="F34" s="859"/>
      <c r="G34" s="859"/>
      <c r="H34" s="859"/>
      <c r="I34" s="859"/>
      <c r="J34" s="859"/>
      <c r="K34" s="859"/>
      <c r="L34" s="859"/>
      <c r="M34" s="859"/>
      <c r="N34" s="859"/>
      <c r="O34" s="868"/>
      <c r="P34" s="240"/>
      <c r="Q34" s="240"/>
    </row>
    <row r="35" spans="1:29" ht="14.25" customHeight="1" x14ac:dyDescent="0.25">
      <c r="A35" s="990"/>
      <c r="B35" s="867"/>
      <c r="C35" s="859"/>
      <c r="D35" s="859"/>
      <c r="E35" s="859"/>
      <c r="F35" s="859"/>
      <c r="G35" s="859"/>
      <c r="H35" s="859"/>
      <c r="I35" s="859"/>
      <c r="J35" s="859"/>
      <c r="K35" s="859"/>
      <c r="L35" s="859"/>
      <c r="M35" s="859"/>
      <c r="N35" s="859"/>
      <c r="O35" s="868"/>
      <c r="P35" s="240"/>
      <c r="Q35" s="240"/>
    </row>
    <row r="36" spans="1:29" ht="14.25" customHeight="1" x14ac:dyDescent="0.25">
      <c r="A36" s="990"/>
      <c r="B36" s="867"/>
      <c r="C36" s="859"/>
      <c r="D36" s="859"/>
      <c r="E36" s="859"/>
      <c r="F36" s="859"/>
      <c r="G36" s="859"/>
      <c r="H36" s="859"/>
      <c r="I36" s="859"/>
      <c r="J36" s="859"/>
      <c r="K36" s="859"/>
      <c r="L36" s="859"/>
      <c r="M36" s="859"/>
      <c r="N36" s="859"/>
      <c r="O36" s="868"/>
      <c r="P36" s="240"/>
      <c r="Q36" s="240"/>
    </row>
    <row r="37" spans="1:29" ht="14.25" customHeight="1" x14ac:dyDescent="0.25">
      <c r="A37" s="990"/>
      <c r="B37" s="867"/>
      <c r="C37" s="859"/>
      <c r="D37" s="859"/>
      <c r="E37" s="859"/>
      <c r="F37" s="859"/>
      <c r="G37" s="859"/>
      <c r="H37" s="859"/>
      <c r="I37" s="859"/>
      <c r="J37" s="859"/>
      <c r="K37" s="859"/>
      <c r="L37" s="859"/>
      <c r="M37" s="859"/>
      <c r="N37" s="859"/>
      <c r="O37" s="868"/>
      <c r="P37" s="240"/>
      <c r="Q37" s="240"/>
    </row>
    <row r="38" spans="1:29" ht="14.25" customHeight="1" x14ac:dyDescent="0.25">
      <c r="A38" s="990"/>
      <c r="B38" s="867"/>
      <c r="C38" s="859"/>
      <c r="D38" s="859"/>
      <c r="E38" s="859"/>
      <c r="F38" s="859"/>
      <c r="G38" s="859"/>
      <c r="H38" s="859"/>
      <c r="I38" s="859"/>
      <c r="J38" s="859"/>
      <c r="K38" s="859"/>
      <c r="L38" s="859"/>
      <c r="M38" s="859"/>
      <c r="N38" s="859"/>
      <c r="O38" s="868"/>
      <c r="P38" s="240"/>
      <c r="Q38" s="240"/>
    </row>
    <row r="39" spans="1:29" ht="14.25" customHeight="1" x14ac:dyDescent="0.25">
      <c r="A39" s="990"/>
      <c r="B39" s="867"/>
      <c r="C39" s="859"/>
      <c r="D39" s="859"/>
      <c r="E39" s="859"/>
      <c r="F39" s="859"/>
      <c r="G39" s="859"/>
      <c r="H39" s="859"/>
      <c r="I39" s="859"/>
      <c r="J39" s="859"/>
      <c r="K39" s="859"/>
      <c r="L39" s="859"/>
      <c r="M39" s="859"/>
      <c r="N39" s="859"/>
      <c r="O39" s="868"/>
      <c r="P39" s="240"/>
      <c r="Q39" s="240"/>
    </row>
    <row r="40" spans="1:29" ht="14.25" customHeight="1" x14ac:dyDescent="0.25">
      <c r="A40" s="990"/>
      <c r="B40" s="867"/>
      <c r="C40" s="859"/>
      <c r="D40" s="859"/>
      <c r="E40" s="859"/>
      <c r="F40" s="859"/>
      <c r="G40" s="859"/>
      <c r="H40" s="859"/>
      <c r="I40" s="859"/>
      <c r="J40" s="859"/>
      <c r="K40" s="859"/>
      <c r="L40" s="859"/>
      <c r="M40" s="859"/>
      <c r="N40" s="859"/>
      <c r="O40" s="868"/>
      <c r="P40" s="240"/>
      <c r="Q40" s="240"/>
    </row>
    <row r="41" spans="1:29" ht="14.25" customHeight="1" x14ac:dyDescent="0.25">
      <c r="A41" s="990"/>
      <c r="B41" s="867"/>
      <c r="C41" s="859"/>
      <c r="D41" s="859"/>
      <c r="E41" s="859"/>
      <c r="F41" s="859"/>
      <c r="G41" s="859"/>
      <c r="H41" s="859"/>
      <c r="I41" s="859"/>
      <c r="J41" s="859"/>
      <c r="K41" s="859"/>
      <c r="L41" s="859"/>
      <c r="M41" s="859"/>
      <c r="N41" s="859"/>
      <c r="O41" s="868"/>
      <c r="P41" s="240"/>
      <c r="Q41" s="240"/>
    </row>
    <row r="42" spans="1:29" ht="26.1" customHeight="1" x14ac:dyDescent="0.25">
      <c r="A42" s="990"/>
      <c r="B42" s="867"/>
      <c r="C42" s="859"/>
      <c r="D42" s="859"/>
      <c r="E42" s="859"/>
      <c r="F42" s="859"/>
      <c r="G42" s="859"/>
      <c r="H42" s="859"/>
      <c r="I42" s="859"/>
      <c r="J42" s="859"/>
      <c r="K42" s="859"/>
      <c r="L42" s="859"/>
      <c r="M42" s="859"/>
      <c r="N42" s="859"/>
      <c r="O42" s="868"/>
      <c r="P42" s="240"/>
      <c r="Q42" s="240"/>
    </row>
    <row r="43" spans="1:29" ht="14.1" customHeight="1" x14ac:dyDescent="0.25">
      <c r="A43" s="990"/>
      <c r="B43" s="867"/>
      <c r="C43" s="859"/>
      <c r="D43" s="859"/>
      <c r="E43" s="859"/>
      <c r="F43" s="859"/>
      <c r="G43" s="859"/>
      <c r="H43" s="859"/>
      <c r="I43" s="859"/>
      <c r="J43" s="859"/>
      <c r="K43" s="859"/>
      <c r="L43" s="859"/>
      <c r="M43" s="859"/>
      <c r="N43" s="859"/>
      <c r="O43" s="868"/>
      <c r="P43" s="240"/>
      <c r="Q43" s="240"/>
      <c r="S43" s="32"/>
      <c r="T43" s="7" t="s">
        <v>324</v>
      </c>
    </row>
    <row r="44" spans="1:29" ht="14.1" customHeight="1" x14ac:dyDescent="0.25">
      <c r="A44" s="990"/>
      <c r="B44" s="867"/>
      <c r="C44" s="859"/>
      <c r="D44" s="859"/>
      <c r="E44" s="859"/>
      <c r="F44" s="859"/>
      <c r="G44" s="859"/>
      <c r="H44" s="859"/>
      <c r="I44" s="859"/>
      <c r="J44" s="859"/>
      <c r="K44" s="859"/>
      <c r="L44" s="859"/>
      <c r="M44" s="859"/>
      <c r="N44" s="859"/>
      <c r="O44" s="868"/>
      <c r="P44" s="240"/>
      <c r="Q44" s="240"/>
      <c r="S44" s="32"/>
      <c r="T44" s="32">
        <v>1997</v>
      </c>
      <c r="U44" s="119" t="s">
        <v>325</v>
      </c>
      <c r="V44" s="119" t="s">
        <v>326</v>
      </c>
      <c r="W44" s="119"/>
      <c r="AC44" s="7" t="s">
        <v>39</v>
      </c>
    </row>
    <row r="45" spans="1:29" ht="14.25" customHeight="1" x14ac:dyDescent="0.25">
      <c r="A45" s="990"/>
      <c r="B45" s="867"/>
      <c r="C45" s="859"/>
      <c r="D45" s="859"/>
      <c r="E45" s="859"/>
      <c r="F45" s="859"/>
      <c r="G45" s="859"/>
      <c r="H45" s="859"/>
      <c r="I45" s="859"/>
      <c r="J45" s="859"/>
      <c r="K45" s="859"/>
      <c r="L45" s="859"/>
      <c r="M45" s="859"/>
      <c r="N45" s="859"/>
      <c r="O45" s="868"/>
      <c r="P45" s="240"/>
      <c r="Q45" s="240"/>
      <c r="S45" s="32"/>
      <c r="T45" s="7" t="s">
        <v>327</v>
      </c>
      <c r="U45" s="241" t="s">
        <v>327</v>
      </c>
      <c r="V45" s="241" t="s">
        <v>328</v>
      </c>
      <c r="W45" s="241"/>
      <c r="AC45" s="7" t="s">
        <v>329</v>
      </c>
    </row>
    <row r="46" spans="1:29" ht="14.25" customHeight="1" x14ac:dyDescent="0.25">
      <c r="A46" s="990"/>
      <c r="B46" s="867"/>
      <c r="C46" s="859"/>
      <c r="D46" s="859"/>
      <c r="E46" s="859"/>
      <c r="F46" s="859"/>
      <c r="G46" s="859"/>
      <c r="H46" s="859"/>
      <c r="I46" s="859"/>
      <c r="J46" s="859"/>
      <c r="K46" s="859"/>
      <c r="L46" s="859"/>
      <c r="M46" s="859"/>
      <c r="N46" s="859"/>
      <c r="O46" s="868"/>
      <c r="P46" s="240"/>
      <c r="Q46" s="240"/>
      <c r="S46" s="32"/>
      <c r="T46" s="32">
        <v>2004</v>
      </c>
      <c r="U46" s="119" t="s">
        <v>38</v>
      </c>
      <c r="V46" s="119" t="s">
        <v>330</v>
      </c>
      <c r="W46" s="119"/>
      <c r="AC46" s="7" t="s">
        <v>40</v>
      </c>
    </row>
    <row r="47" spans="1:29" ht="14.25" customHeight="1" x14ac:dyDescent="0.25">
      <c r="A47" s="990"/>
      <c r="B47" s="867"/>
      <c r="C47" s="859"/>
      <c r="D47" s="859"/>
      <c r="E47" s="859"/>
      <c r="F47" s="859"/>
      <c r="G47" s="859"/>
      <c r="H47" s="859"/>
      <c r="I47" s="859"/>
      <c r="J47" s="859"/>
      <c r="K47" s="859"/>
      <c r="L47" s="859"/>
      <c r="M47" s="859"/>
      <c r="N47" s="859"/>
      <c r="O47" s="868"/>
      <c r="P47" s="240"/>
      <c r="Q47" s="240"/>
      <c r="S47" s="32"/>
      <c r="T47" s="7">
        <v>2006</v>
      </c>
      <c r="U47" s="7" t="s">
        <v>331</v>
      </c>
      <c r="V47" s="7" t="s">
        <v>332</v>
      </c>
      <c r="W47" s="241"/>
      <c r="AC47" s="7" t="s">
        <v>333</v>
      </c>
    </row>
    <row r="48" spans="1:29" ht="14.25" customHeight="1" x14ac:dyDescent="0.25">
      <c r="A48" s="990"/>
      <c r="B48" s="867"/>
      <c r="C48" s="859"/>
      <c r="D48" s="859"/>
      <c r="E48" s="859"/>
      <c r="F48" s="859"/>
      <c r="G48" s="859"/>
      <c r="H48" s="859"/>
      <c r="I48" s="859"/>
      <c r="J48" s="859"/>
      <c r="K48" s="859"/>
      <c r="L48" s="859"/>
      <c r="M48" s="859"/>
      <c r="N48" s="859"/>
      <c r="O48" s="868"/>
      <c r="P48" s="240"/>
      <c r="Q48" s="240"/>
      <c r="S48" s="32"/>
      <c r="T48" s="7">
        <v>2007</v>
      </c>
      <c r="U48" s="7" t="s">
        <v>334</v>
      </c>
      <c r="V48" s="7" t="s">
        <v>335</v>
      </c>
      <c r="W48" s="241"/>
      <c r="AC48" s="7" t="s">
        <v>336</v>
      </c>
    </row>
    <row r="49" spans="1:29" ht="14.25" customHeight="1" x14ac:dyDescent="0.25">
      <c r="A49" s="990"/>
      <c r="B49" s="869"/>
      <c r="C49" s="870"/>
      <c r="D49" s="870"/>
      <c r="E49" s="870"/>
      <c r="F49" s="870"/>
      <c r="G49" s="870"/>
      <c r="H49" s="870"/>
      <c r="I49" s="870"/>
      <c r="J49" s="870"/>
      <c r="K49" s="870"/>
      <c r="L49" s="870"/>
      <c r="M49" s="870"/>
      <c r="N49" s="870"/>
      <c r="O49" s="871"/>
      <c r="P49" s="240"/>
      <c r="Q49" s="240"/>
      <c r="S49" s="32"/>
      <c r="T49" s="7">
        <v>2008</v>
      </c>
      <c r="U49" s="7" t="s">
        <v>337</v>
      </c>
      <c r="V49" s="7" t="s">
        <v>338</v>
      </c>
      <c r="W49" s="241"/>
      <c r="AC49" s="7" t="s">
        <v>41</v>
      </c>
    </row>
    <row r="50" spans="1:29" ht="14.25" customHeight="1" x14ac:dyDescent="0.25">
      <c r="A50" s="990"/>
      <c r="B50" s="865"/>
      <c r="C50" s="865"/>
      <c r="D50" s="865"/>
      <c r="E50" s="865"/>
      <c r="F50" s="865"/>
      <c r="G50" s="865"/>
      <c r="H50" s="865"/>
      <c r="I50" s="865"/>
      <c r="J50" s="865"/>
      <c r="K50" s="865"/>
      <c r="L50" s="865"/>
      <c r="M50" s="865"/>
      <c r="N50" s="865"/>
      <c r="O50" s="865"/>
      <c r="P50" s="240"/>
      <c r="Q50" s="240"/>
      <c r="S50" s="32"/>
      <c r="T50" s="7">
        <v>2009</v>
      </c>
      <c r="U50" s="7" t="s">
        <v>339</v>
      </c>
      <c r="V50" s="7" t="s">
        <v>340</v>
      </c>
      <c r="W50" s="241"/>
      <c r="AC50" s="7" t="s">
        <v>341</v>
      </c>
    </row>
    <row r="51" spans="1:29" x14ac:dyDescent="0.25">
      <c r="S51" s="32"/>
      <c r="T51" s="7">
        <v>2010</v>
      </c>
      <c r="U51" s="7" t="s">
        <v>342</v>
      </c>
      <c r="V51" s="7" t="s">
        <v>343</v>
      </c>
      <c r="W51" s="241"/>
      <c r="AC51" s="7" t="s">
        <v>341</v>
      </c>
    </row>
    <row r="52" spans="1:29" x14ac:dyDescent="0.25">
      <c r="S52" s="32"/>
      <c r="T52" s="32">
        <v>2011</v>
      </c>
      <c r="U52" s="32" t="s">
        <v>317</v>
      </c>
      <c r="V52" s="32" t="s">
        <v>344</v>
      </c>
      <c r="W52" s="119"/>
      <c r="AC52" s="7" t="s">
        <v>42</v>
      </c>
    </row>
    <row r="53" spans="1:29" x14ac:dyDescent="0.25">
      <c r="S53" s="32"/>
      <c r="T53" s="7">
        <v>2012</v>
      </c>
      <c r="U53" s="7" t="s">
        <v>318</v>
      </c>
      <c r="V53" s="7" t="s">
        <v>345</v>
      </c>
      <c r="W53" s="241"/>
      <c r="AC53" s="7" t="s">
        <v>43</v>
      </c>
    </row>
    <row r="54" spans="1:29" x14ac:dyDescent="0.25">
      <c r="S54" s="32"/>
      <c r="T54" s="7">
        <v>2013</v>
      </c>
      <c r="U54" s="7" t="s">
        <v>319</v>
      </c>
      <c r="V54" s="7" t="s">
        <v>346</v>
      </c>
      <c r="W54" s="241"/>
      <c r="AC54" s="7" t="s">
        <v>341</v>
      </c>
    </row>
    <row r="55" spans="1:29" x14ac:dyDescent="0.25">
      <c r="S55" s="32"/>
      <c r="T55" s="7">
        <v>2014</v>
      </c>
      <c r="U55" s="7" t="s">
        <v>320</v>
      </c>
      <c r="V55" s="7" t="s">
        <v>347</v>
      </c>
      <c r="W55" s="241"/>
      <c r="AC55" s="7" t="s">
        <v>341</v>
      </c>
    </row>
    <row r="56" spans="1:29" x14ac:dyDescent="0.25">
      <c r="S56" s="32"/>
      <c r="T56" s="7">
        <v>2015</v>
      </c>
      <c r="U56" s="7" t="s">
        <v>321</v>
      </c>
      <c r="V56" s="7" t="s">
        <v>348</v>
      </c>
      <c r="W56" s="241"/>
      <c r="AC56" s="7" t="s">
        <v>44</v>
      </c>
    </row>
    <row r="57" spans="1:29" x14ac:dyDescent="0.25">
      <c r="S57" s="32"/>
      <c r="T57" s="7">
        <v>2016</v>
      </c>
      <c r="U57" s="7" t="s">
        <v>322</v>
      </c>
      <c r="V57" s="7" t="s">
        <v>349</v>
      </c>
      <c r="W57" s="241"/>
      <c r="AC57" s="7" t="s">
        <v>45</v>
      </c>
    </row>
    <row r="58" spans="1:29" x14ac:dyDescent="0.25">
      <c r="S58" s="32"/>
      <c r="T58" s="7">
        <v>2017</v>
      </c>
      <c r="U58" s="7" t="s">
        <v>323</v>
      </c>
      <c r="V58" s="7" t="s">
        <v>350</v>
      </c>
      <c r="W58" s="241"/>
      <c r="AC58" s="7" t="s">
        <v>46</v>
      </c>
    </row>
    <row r="59" spans="1:29" x14ac:dyDescent="0.25">
      <c r="T59" s="7">
        <v>2018</v>
      </c>
      <c r="U59" s="7" t="s">
        <v>351</v>
      </c>
      <c r="V59" s="7" t="s">
        <v>683</v>
      </c>
      <c r="W59" s="241"/>
      <c r="AC59" s="7" t="s">
        <v>47</v>
      </c>
    </row>
    <row r="60" spans="1:29" x14ac:dyDescent="0.25">
      <c r="T60" s="7">
        <v>2019</v>
      </c>
      <c r="U60" s="7" t="s">
        <v>682</v>
      </c>
      <c r="V60" s="7" t="s">
        <v>684</v>
      </c>
      <c r="AC60" s="7" t="s">
        <v>47</v>
      </c>
    </row>
  </sheetData>
  <mergeCells count="1">
    <mergeCell ref="A1:A50"/>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&amp;C&amp;"-,標準"&amp;8&amp;K01+044平成31年（令和元年）熊本県観光統計表&amp;R&amp;"-,標準"&amp;8&amp;K01+044P. &amp;P-2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5F645-203A-4FC2-AF5D-E15954EC144A}">
  <sheetPr codeName="Sheet5">
    <tabColor theme="3"/>
  </sheetPr>
  <dimension ref="A1:U53"/>
  <sheetViews>
    <sheetView showGridLines="0" topLeftCell="A28" zoomScaleNormal="100" workbookViewId="0">
      <selection activeCell="M49" sqref="M49"/>
    </sheetView>
  </sheetViews>
  <sheetFormatPr defaultColWidth="9" defaultRowHeight="14.25" x14ac:dyDescent="0.25"/>
  <cols>
    <col min="1" max="1" width="3.125" style="2"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8" t="s">
        <v>182</v>
      </c>
    </row>
    <row r="2" spans="1:21" x14ac:dyDescent="0.25">
      <c r="L2" s="1" t="s">
        <v>352</v>
      </c>
    </row>
    <row r="3" spans="1:21" x14ac:dyDescent="0.25">
      <c r="A3" s="2" t="s">
        <v>221</v>
      </c>
      <c r="L3" s="1" t="s">
        <v>353</v>
      </c>
    </row>
    <row r="4" spans="1:21" x14ac:dyDescent="0.25">
      <c r="I4" s="488" t="s">
        <v>759</v>
      </c>
    </row>
    <row r="5" spans="1:21" x14ac:dyDescent="0.25">
      <c r="L5" s="1" t="s">
        <v>355</v>
      </c>
      <c r="Q5" s="1" t="s">
        <v>356</v>
      </c>
      <c r="R5" s="489">
        <f>SUM(R7:R53)</f>
        <v>59592.153000000006</v>
      </c>
    </row>
    <row r="6" spans="1:21" x14ac:dyDescent="0.25">
      <c r="M6" s="1" t="s">
        <v>358</v>
      </c>
      <c r="N6" s="1" t="s">
        <v>359</v>
      </c>
      <c r="O6" s="1" t="s">
        <v>20</v>
      </c>
      <c r="P6" s="1" t="s">
        <v>181</v>
      </c>
      <c r="Q6" s="1" t="s">
        <v>361</v>
      </c>
      <c r="R6" s="1" t="s">
        <v>362</v>
      </c>
      <c r="T6" s="1" t="s">
        <v>363</v>
      </c>
    </row>
    <row r="7" spans="1:21" x14ac:dyDescent="0.25">
      <c r="L7" s="1" t="s">
        <v>364</v>
      </c>
      <c r="M7" s="487">
        <v>36983420</v>
      </c>
      <c r="N7" s="1">
        <f>M7/10000</f>
        <v>3698.3420000000001</v>
      </c>
      <c r="O7" s="1">
        <f>_xlfn.RANK.EQ(N7,N$7:N$53,0)</f>
        <v>3</v>
      </c>
      <c r="P7" s="1">
        <v>1</v>
      </c>
      <c r="Q7" s="1" t="str">
        <f>INDEX(L$7:L$53,MATCH(P7,O$7:O$53,0))</f>
        <v>東京都</v>
      </c>
      <c r="R7" s="631">
        <f>INDEX(N$7:N$53,MATCH(P7,O$7:O$53,0))</f>
        <v>7898.1719999999996</v>
      </c>
      <c r="T7" s="1" t="s">
        <v>20</v>
      </c>
      <c r="U7" s="490">
        <f>O49</f>
        <v>24</v>
      </c>
    </row>
    <row r="8" spans="1:21" x14ac:dyDescent="0.25">
      <c r="L8" s="1" t="s">
        <v>366</v>
      </c>
      <c r="M8" s="487">
        <v>4605770</v>
      </c>
      <c r="N8" s="1">
        <f t="shared" ref="N8:N53" si="0">M8/10000</f>
        <v>460.577</v>
      </c>
      <c r="O8" s="1">
        <f t="shared" ref="O8:O53" si="1">_xlfn.RANK.EQ(N8,N$7:N$53,0)</f>
        <v>35</v>
      </c>
      <c r="P8" s="1">
        <v>2</v>
      </c>
      <c r="Q8" s="1" t="str">
        <f t="shared" ref="Q8:Q53" si="2">INDEX(L$7:L$53,MATCH(P8,O$7:O$53,0))</f>
        <v>大阪府</v>
      </c>
      <c r="R8" s="631">
        <f t="shared" ref="R8:R53" si="3">INDEX(N$7:N$53,MATCH(P8,O$7:O$53,0))</f>
        <v>4742.7510000000002</v>
      </c>
      <c r="T8" s="1" t="s">
        <v>180</v>
      </c>
      <c r="U8" s="489">
        <f>N49</f>
        <v>763.34699999999998</v>
      </c>
    </row>
    <row r="9" spans="1:21" x14ac:dyDescent="0.25">
      <c r="L9" s="1" t="s">
        <v>368</v>
      </c>
      <c r="M9" s="487">
        <v>6276670</v>
      </c>
      <c r="N9" s="1">
        <f t="shared" si="0"/>
        <v>627.66700000000003</v>
      </c>
      <c r="O9" s="1">
        <f t="shared" si="1"/>
        <v>28</v>
      </c>
      <c r="P9" s="1">
        <v>3</v>
      </c>
      <c r="Q9" s="1" t="str">
        <f t="shared" si="2"/>
        <v>北海道</v>
      </c>
      <c r="R9" s="631">
        <f t="shared" si="3"/>
        <v>3698.3420000000001</v>
      </c>
    </row>
    <row r="10" spans="1:21" x14ac:dyDescent="0.25">
      <c r="L10" s="1" t="s">
        <v>369</v>
      </c>
      <c r="M10" s="487">
        <v>10934100</v>
      </c>
      <c r="N10" s="1">
        <f t="shared" si="0"/>
        <v>1093.4100000000001</v>
      </c>
      <c r="O10" s="1">
        <f t="shared" si="1"/>
        <v>15</v>
      </c>
      <c r="P10" s="1">
        <v>4</v>
      </c>
      <c r="Q10" s="1" t="str">
        <f t="shared" si="2"/>
        <v>沖縄県</v>
      </c>
      <c r="R10" s="631">
        <f t="shared" si="3"/>
        <v>3286.567</v>
      </c>
    </row>
    <row r="11" spans="1:21" x14ac:dyDescent="0.25">
      <c r="L11" s="1" t="s">
        <v>371</v>
      </c>
      <c r="M11" s="487">
        <v>3653930</v>
      </c>
      <c r="N11" s="1">
        <f t="shared" si="0"/>
        <v>365.39299999999997</v>
      </c>
      <c r="O11" s="1">
        <f t="shared" si="1"/>
        <v>41</v>
      </c>
      <c r="P11" s="1">
        <v>5</v>
      </c>
      <c r="Q11" s="1" t="str">
        <f t="shared" si="2"/>
        <v>京都府</v>
      </c>
      <c r="R11" s="631">
        <f t="shared" si="3"/>
        <v>3074.9560000000001</v>
      </c>
    </row>
    <row r="12" spans="1:21" x14ac:dyDescent="0.25">
      <c r="L12" s="1" t="s">
        <v>373</v>
      </c>
      <c r="M12" s="487">
        <v>5571860</v>
      </c>
      <c r="N12" s="1">
        <f t="shared" si="0"/>
        <v>557.18600000000004</v>
      </c>
      <c r="O12" s="1">
        <f t="shared" si="1"/>
        <v>30</v>
      </c>
      <c r="P12" s="1">
        <v>6</v>
      </c>
      <c r="Q12" s="1" t="str">
        <f t="shared" si="2"/>
        <v>千葉県</v>
      </c>
      <c r="R12" s="631">
        <f t="shared" si="3"/>
        <v>2922.9119999999998</v>
      </c>
    </row>
    <row r="13" spans="1:21" x14ac:dyDescent="0.25">
      <c r="L13" s="1" t="s">
        <v>375</v>
      </c>
      <c r="M13" s="487">
        <v>12657410</v>
      </c>
      <c r="N13" s="1">
        <f t="shared" si="0"/>
        <v>1265.741</v>
      </c>
      <c r="O13" s="1">
        <f t="shared" si="1"/>
        <v>13</v>
      </c>
      <c r="P13" s="1">
        <v>7</v>
      </c>
      <c r="Q13" s="1" t="str">
        <f t="shared" si="2"/>
        <v>神奈川県</v>
      </c>
      <c r="R13" s="631">
        <f t="shared" si="3"/>
        <v>2388.3890000000001</v>
      </c>
    </row>
    <row r="14" spans="1:21" x14ac:dyDescent="0.25">
      <c r="L14" s="1" t="s">
        <v>377</v>
      </c>
      <c r="M14" s="487">
        <v>6299850</v>
      </c>
      <c r="N14" s="1">
        <f t="shared" si="0"/>
        <v>629.98500000000001</v>
      </c>
      <c r="O14" s="1">
        <f t="shared" si="1"/>
        <v>27</v>
      </c>
      <c r="P14" s="1">
        <v>8</v>
      </c>
      <c r="Q14" s="1" t="str">
        <f t="shared" si="2"/>
        <v>静岡県</v>
      </c>
      <c r="R14" s="631">
        <f t="shared" si="3"/>
        <v>2342.944</v>
      </c>
    </row>
    <row r="15" spans="1:21" x14ac:dyDescent="0.25">
      <c r="L15" s="1" t="s">
        <v>379</v>
      </c>
      <c r="M15" s="487">
        <v>9559870</v>
      </c>
      <c r="N15" s="1">
        <f t="shared" si="0"/>
        <v>955.98699999999997</v>
      </c>
      <c r="O15" s="1">
        <f t="shared" si="1"/>
        <v>17</v>
      </c>
      <c r="P15" s="1">
        <v>9</v>
      </c>
      <c r="Q15" s="1" t="str">
        <f t="shared" si="2"/>
        <v>福岡県</v>
      </c>
      <c r="R15" s="631">
        <f t="shared" si="3"/>
        <v>2042.038</v>
      </c>
    </row>
    <row r="16" spans="1:21" x14ac:dyDescent="0.25">
      <c r="L16" s="1" t="s">
        <v>381</v>
      </c>
      <c r="M16" s="487">
        <v>8648440</v>
      </c>
      <c r="N16" s="1">
        <f t="shared" si="0"/>
        <v>864.84400000000005</v>
      </c>
      <c r="O16" s="1">
        <f t="shared" si="1"/>
        <v>20</v>
      </c>
      <c r="P16" s="1">
        <v>10</v>
      </c>
      <c r="Q16" s="1" t="str">
        <f t="shared" si="2"/>
        <v>愛知県</v>
      </c>
      <c r="R16" s="631">
        <f t="shared" si="3"/>
        <v>1933.7739999999999</v>
      </c>
    </row>
    <row r="17" spans="12:18" x14ac:dyDescent="0.25">
      <c r="L17" s="1" t="s">
        <v>383</v>
      </c>
      <c r="M17" s="487">
        <v>5436560</v>
      </c>
      <c r="N17" s="1">
        <f t="shared" si="0"/>
        <v>543.65599999999995</v>
      </c>
      <c r="O17" s="1">
        <f t="shared" si="1"/>
        <v>31</v>
      </c>
      <c r="P17" s="1">
        <v>11</v>
      </c>
      <c r="Q17" s="1" t="str">
        <f t="shared" si="2"/>
        <v>長野県</v>
      </c>
      <c r="R17" s="631">
        <f t="shared" si="3"/>
        <v>1805.2570000000001</v>
      </c>
    </row>
    <row r="18" spans="12:18" x14ac:dyDescent="0.25">
      <c r="L18" s="1" t="s">
        <v>372</v>
      </c>
      <c r="M18" s="487">
        <v>29229120</v>
      </c>
      <c r="N18" s="1">
        <f t="shared" si="0"/>
        <v>2922.9119999999998</v>
      </c>
      <c r="O18" s="1">
        <f t="shared" si="1"/>
        <v>6</v>
      </c>
      <c r="P18" s="1">
        <v>12</v>
      </c>
      <c r="Q18" s="1" t="str">
        <f t="shared" si="2"/>
        <v>兵庫県</v>
      </c>
      <c r="R18" s="631">
        <f t="shared" si="3"/>
        <v>1441.7170000000001</v>
      </c>
    </row>
    <row r="19" spans="12:18" x14ac:dyDescent="0.25">
      <c r="L19" s="1" t="s">
        <v>365</v>
      </c>
      <c r="M19" s="487">
        <v>78981720</v>
      </c>
      <c r="N19" s="1">
        <f t="shared" si="0"/>
        <v>7898.1719999999996</v>
      </c>
      <c r="O19" s="1">
        <f t="shared" si="1"/>
        <v>1</v>
      </c>
      <c r="P19" s="1">
        <v>13</v>
      </c>
      <c r="Q19" s="1" t="str">
        <f t="shared" si="2"/>
        <v>福島県</v>
      </c>
      <c r="R19" s="631">
        <f t="shared" si="3"/>
        <v>1265.741</v>
      </c>
    </row>
    <row r="20" spans="12:18" x14ac:dyDescent="0.25">
      <c r="L20" s="1" t="s">
        <v>374</v>
      </c>
      <c r="M20" s="487">
        <v>23883890</v>
      </c>
      <c r="N20" s="1">
        <f t="shared" si="0"/>
        <v>2388.3890000000001</v>
      </c>
      <c r="O20" s="1">
        <f t="shared" si="1"/>
        <v>7</v>
      </c>
      <c r="P20" s="1">
        <v>14</v>
      </c>
      <c r="Q20" s="1" t="str">
        <f t="shared" si="2"/>
        <v>広島県</v>
      </c>
      <c r="R20" s="631">
        <f t="shared" si="3"/>
        <v>1163.0709999999999</v>
      </c>
    </row>
    <row r="21" spans="12:18" x14ac:dyDescent="0.25">
      <c r="L21" s="1" t="s">
        <v>386</v>
      </c>
      <c r="M21" s="487">
        <v>10930410</v>
      </c>
      <c r="N21" s="1">
        <f t="shared" si="0"/>
        <v>1093.0409999999999</v>
      </c>
      <c r="O21" s="1">
        <f t="shared" si="1"/>
        <v>16</v>
      </c>
      <c r="P21" s="1">
        <v>15</v>
      </c>
      <c r="Q21" s="1" t="str">
        <f t="shared" si="2"/>
        <v>宮城県</v>
      </c>
      <c r="R21" s="631">
        <f t="shared" si="3"/>
        <v>1093.4100000000001</v>
      </c>
    </row>
    <row r="22" spans="12:18" x14ac:dyDescent="0.25">
      <c r="L22" s="1" t="s">
        <v>388</v>
      </c>
      <c r="M22" s="487">
        <v>3807890</v>
      </c>
      <c r="N22" s="1">
        <f t="shared" si="0"/>
        <v>380.78899999999999</v>
      </c>
      <c r="O22" s="1">
        <f t="shared" si="1"/>
        <v>39</v>
      </c>
      <c r="P22" s="1">
        <v>16</v>
      </c>
      <c r="Q22" s="1" t="str">
        <f t="shared" si="2"/>
        <v>新潟県</v>
      </c>
      <c r="R22" s="631">
        <f t="shared" si="3"/>
        <v>1093.0409999999999</v>
      </c>
    </row>
    <row r="23" spans="12:18" x14ac:dyDescent="0.25">
      <c r="L23" s="1" t="s">
        <v>389</v>
      </c>
      <c r="M23" s="487">
        <v>9200650</v>
      </c>
      <c r="N23" s="1">
        <f t="shared" si="0"/>
        <v>920.06500000000005</v>
      </c>
      <c r="O23" s="1">
        <f t="shared" si="1"/>
        <v>18</v>
      </c>
      <c r="P23" s="1">
        <v>17</v>
      </c>
      <c r="Q23" s="1" t="str">
        <f t="shared" si="2"/>
        <v>栃木県</v>
      </c>
      <c r="R23" s="631">
        <f t="shared" si="3"/>
        <v>955.98699999999997</v>
      </c>
    </row>
    <row r="24" spans="12:18" x14ac:dyDescent="0.25">
      <c r="L24" s="1" t="s">
        <v>390</v>
      </c>
      <c r="M24" s="487">
        <v>4144090</v>
      </c>
      <c r="N24" s="1">
        <f t="shared" si="0"/>
        <v>414.40899999999999</v>
      </c>
      <c r="O24" s="1">
        <f t="shared" si="1"/>
        <v>38</v>
      </c>
      <c r="P24" s="1">
        <v>18</v>
      </c>
      <c r="Q24" s="1" t="str">
        <f t="shared" si="2"/>
        <v>石川県</v>
      </c>
      <c r="R24" s="631">
        <f t="shared" si="3"/>
        <v>920.06500000000005</v>
      </c>
    </row>
    <row r="25" spans="12:18" x14ac:dyDescent="0.25">
      <c r="L25" s="1" t="s">
        <v>391</v>
      </c>
      <c r="M25" s="487">
        <v>9072350</v>
      </c>
      <c r="N25" s="1">
        <f t="shared" si="0"/>
        <v>907.23500000000001</v>
      </c>
      <c r="O25" s="1">
        <f t="shared" si="1"/>
        <v>19</v>
      </c>
      <c r="P25" s="1">
        <v>19</v>
      </c>
      <c r="Q25" s="1" t="str">
        <f t="shared" si="2"/>
        <v>山梨県</v>
      </c>
      <c r="R25" s="631">
        <f t="shared" si="3"/>
        <v>907.23500000000001</v>
      </c>
    </row>
    <row r="26" spans="12:18" x14ac:dyDescent="0.25">
      <c r="L26" s="1" t="s">
        <v>380</v>
      </c>
      <c r="M26" s="487">
        <v>18052570</v>
      </c>
      <c r="N26" s="1">
        <f t="shared" si="0"/>
        <v>1805.2570000000001</v>
      </c>
      <c r="O26" s="1">
        <f t="shared" si="1"/>
        <v>11</v>
      </c>
      <c r="P26" s="1">
        <v>20</v>
      </c>
      <c r="Q26" s="1" t="str">
        <f t="shared" si="2"/>
        <v>群馬県</v>
      </c>
      <c r="R26" s="631">
        <f t="shared" si="3"/>
        <v>864.84400000000005</v>
      </c>
    </row>
    <row r="27" spans="12:18" x14ac:dyDescent="0.25">
      <c r="L27" s="1" t="s">
        <v>394</v>
      </c>
      <c r="M27" s="487">
        <v>7304310</v>
      </c>
      <c r="N27" s="1">
        <f t="shared" si="0"/>
        <v>730.43100000000004</v>
      </c>
      <c r="O27" s="1">
        <f t="shared" si="1"/>
        <v>25</v>
      </c>
      <c r="P27" s="1">
        <v>21</v>
      </c>
      <c r="Q27" s="1" t="str">
        <f t="shared" si="2"/>
        <v>三重県</v>
      </c>
      <c r="R27" s="631">
        <f t="shared" si="3"/>
        <v>859.98900000000003</v>
      </c>
    </row>
    <row r="28" spans="12:18" x14ac:dyDescent="0.25">
      <c r="L28" s="1" t="s">
        <v>376</v>
      </c>
      <c r="M28" s="487">
        <v>23429440</v>
      </c>
      <c r="N28" s="1">
        <f t="shared" si="0"/>
        <v>2342.944</v>
      </c>
      <c r="O28" s="1">
        <f t="shared" si="1"/>
        <v>8</v>
      </c>
      <c r="P28" s="1">
        <v>22</v>
      </c>
      <c r="Q28" s="1" t="str">
        <f t="shared" si="2"/>
        <v>鹿児島県</v>
      </c>
      <c r="R28" s="631">
        <f t="shared" si="3"/>
        <v>836.63400000000001</v>
      </c>
    </row>
    <row r="29" spans="12:18" x14ac:dyDescent="0.25">
      <c r="L29" s="1" t="s">
        <v>382</v>
      </c>
      <c r="M29" s="487">
        <v>19337740</v>
      </c>
      <c r="N29" s="1">
        <f t="shared" si="0"/>
        <v>1933.7739999999999</v>
      </c>
      <c r="O29" s="1">
        <f t="shared" si="1"/>
        <v>10</v>
      </c>
      <c r="P29" s="1">
        <v>23</v>
      </c>
      <c r="Q29" s="1" t="str">
        <f t="shared" si="2"/>
        <v>大分県</v>
      </c>
      <c r="R29" s="631">
        <f t="shared" si="3"/>
        <v>790.27</v>
      </c>
    </row>
    <row r="30" spans="12:18" x14ac:dyDescent="0.25">
      <c r="L30" s="1" t="s">
        <v>392</v>
      </c>
      <c r="M30" s="487">
        <v>8599890</v>
      </c>
      <c r="N30" s="1">
        <f t="shared" si="0"/>
        <v>859.98900000000003</v>
      </c>
      <c r="O30" s="1">
        <f t="shared" si="1"/>
        <v>21</v>
      </c>
      <c r="P30" s="1">
        <v>24</v>
      </c>
      <c r="Q30" s="1" t="str">
        <f t="shared" si="2"/>
        <v>熊本県</v>
      </c>
      <c r="R30" s="631">
        <f t="shared" si="3"/>
        <v>763.34699999999998</v>
      </c>
    </row>
    <row r="31" spans="12:18" x14ac:dyDescent="0.25">
      <c r="L31" s="1" t="s">
        <v>396</v>
      </c>
      <c r="M31" s="487">
        <v>5016150</v>
      </c>
      <c r="N31" s="1">
        <f t="shared" si="0"/>
        <v>501.61500000000001</v>
      </c>
      <c r="O31" s="1">
        <f t="shared" si="1"/>
        <v>33</v>
      </c>
      <c r="P31" s="1">
        <v>25</v>
      </c>
      <c r="Q31" s="1" t="str">
        <f t="shared" si="2"/>
        <v>岐阜県</v>
      </c>
      <c r="R31" s="631">
        <f t="shared" si="3"/>
        <v>730.43100000000004</v>
      </c>
    </row>
    <row r="32" spans="12:18" x14ac:dyDescent="0.25">
      <c r="L32" s="1" t="s">
        <v>378</v>
      </c>
      <c r="M32" s="487">
        <v>30749560</v>
      </c>
      <c r="N32" s="1">
        <f t="shared" si="0"/>
        <v>3074.9560000000001</v>
      </c>
      <c r="O32" s="1">
        <f t="shared" si="1"/>
        <v>5</v>
      </c>
      <c r="P32" s="1">
        <v>26</v>
      </c>
      <c r="Q32" s="1" t="str">
        <f t="shared" si="2"/>
        <v>長崎県</v>
      </c>
      <c r="R32" s="631">
        <f t="shared" si="3"/>
        <v>724.88499999999999</v>
      </c>
    </row>
    <row r="33" spans="9:18" x14ac:dyDescent="0.25">
      <c r="L33" s="1" t="s">
        <v>367</v>
      </c>
      <c r="M33" s="487">
        <v>47427510</v>
      </c>
      <c r="N33" s="1">
        <f t="shared" si="0"/>
        <v>4742.7510000000002</v>
      </c>
      <c r="O33" s="1">
        <f t="shared" si="1"/>
        <v>2</v>
      </c>
      <c r="P33" s="1">
        <v>27</v>
      </c>
      <c r="Q33" s="1" t="str">
        <f t="shared" si="2"/>
        <v>茨城県</v>
      </c>
      <c r="R33" s="631">
        <f t="shared" si="3"/>
        <v>629.98500000000001</v>
      </c>
    </row>
    <row r="34" spans="9:18" x14ac:dyDescent="0.25">
      <c r="L34" s="1" t="s">
        <v>385</v>
      </c>
      <c r="M34" s="487">
        <v>14417170</v>
      </c>
      <c r="N34" s="1">
        <f t="shared" si="0"/>
        <v>1441.7170000000001</v>
      </c>
      <c r="O34" s="1">
        <f t="shared" si="1"/>
        <v>12</v>
      </c>
      <c r="P34" s="1">
        <v>28</v>
      </c>
      <c r="Q34" s="1" t="str">
        <f t="shared" si="2"/>
        <v>岩手県</v>
      </c>
      <c r="R34" s="631">
        <f t="shared" si="3"/>
        <v>627.66700000000003</v>
      </c>
    </row>
    <row r="35" spans="9:18" x14ac:dyDescent="0.25">
      <c r="L35" s="1" t="s">
        <v>398</v>
      </c>
      <c r="M35" s="487">
        <v>2726320</v>
      </c>
      <c r="N35" s="1">
        <f t="shared" si="0"/>
        <v>272.63200000000001</v>
      </c>
      <c r="O35" s="1">
        <f t="shared" si="1"/>
        <v>46</v>
      </c>
      <c r="P35" s="1">
        <v>29</v>
      </c>
      <c r="Q35" s="1" t="str">
        <f t="shared" si="2"/>
        <v>岡山県</v>
      </c>
      <c r="R35" s="631">
        <f t="shared" si="3"/>
        <v>566.06799999999998</v>
      </c>
    </row>
    <row r="36" spans="9:18" x14ac:dyDescent="0.25">
      <c r="L36" s="1" t="s">
        <v>400</v>
      </c>
      <c r="M36" s="487">
        <v>5324320</v>
      </c>
      <c r="N36" s="1">
        <f t="shared" si="0"/>
        <v>532.43200000000002</v>
      </c>
      <c r="O36" s="1">
        <f t="shared" si="1"/>
        <v>32</v>
      </c>
      <c r="P36" s="1">
        <v>30</v>
      </c>
      <c r="Q36" s="1" t="str">
        <f t="shared" si="2"/>
        <v>山形県</v>
      </c>
      <c r="R36" s="631">
        <f t="shared" si="3"/>
        <v>557.18600000000004</v>
      </c>
    </row>
    <row r="37" spans="9:18" x14ac:dyDescent="0.25">
      <c r="L37" s="1" t="s">
        <v>401</v>
      </c>
      <c r="M37" s="487">
        <v>2887920</v>
      </c>
      <c r="N37" s="1">
        <f t="shared" si="0"/>
        <v>288.79199999999997</v>
      </c>
      <c r="O37" s="1">
        <f t="shared" si="1"/>
        <v>44</v>
      </c>
      <c r="P37" s="1">
        <v>31</v>
      </c>
      <c r="Q37" s="1" t="str">
        <f t="shared" si="2"/>
        <v>埼玉県</v>
      </c>
      <c r="R37" s="631">
        <f t="shared" si="3"/>
        <v>543.65599999999995</v>
      </c>
    </row>
    <row r="38" spans="9:18" x14ac:dyDescent="0.25">
      <c r="L38" s="1" t="s">
        <v>402</v>
      </c>
      <c r="M38" s="487">
        <v>3641650</v>
      </c>
      <c r="N38" s="1">
        <f t="shared" si="0"/>
        <v>364.16500000000002</v>
      </c>
      <c r="O38" s="1">
        <f t="shared" si="1"/>
        <v>42</v>
      </c>
      <c r="P38" s="1">
        <v>32</v>
      </c>
      <c r="Q38" s="1" t="str">
        <f t="shared" si="2"/>
        <v>和歌山県</v>
      </c>
      <c r="R38" s="631">
        <f t="shared" si="3"/>
        <v>532.43200000000002</v>
      </c>
    </row>
    <row r="39" spans="9:18" x14ac:dyDescent="0.25">
      <c r="L39" s="1" t="s">
        <v>399</v>
      </c>
      <c r="M39" s="487">
        <v>5660680</v>
      </c>
      <c r="N39" s="1">
        <f t="shared" si="0"/>
        <v>566.06799999999998</v>
      </c>
      <c r="O39" s="1">
        <f t="shared" si="1"/>
        <v>29</v>
      </c>
      <c r="P39" s="1">
        <v>33</v>
      </c>
      <c r="Q39" s="1" t="str">
        <f t="shared" si="2"/>
        <v>滋賀県</v>
      </c>
      <c r="R39" s="631">
        <f t="shared" si="3"/>
        <v>501.61500000000001</v>
      </c>
    </row>
    <row r="40" spans="9:18" x14ac:dyDescent="0.25">
      <c r="L40" s="1" t="s">
        <v>387</v>
      </c>
      <c r="M40" s="487">
        <v>11630710</v>
      </c>
      <c r="N40" s="1">
        <f t="shared" si="0"/>
        <v>1163.0709999999999</v>
      </c>
      <c r="O40" s="1">
        <f t="shared" si="1"/>
        <v>14</v>
      </c>
      <c r="P40" s="1">
        <v>34</v>
      </c>
      <c r="Q40" s="1" t="str">
        <f t="shared" si="2"/>
        <v>香川県</v>
      </c>
      <c r="R40" s="631">
        <f t="shared" si="3"/>
        <v>465.92500000000001</v>
      </c>
    </row>
    <row r="41" spans="9:18" x14ac:dyDescent="0.25">
      <c r="L41" s="1" t="s">
        <v>403</v>
      </c>
      <c r="M41" s="487">
        <v>3761960</v>
      </c>
      <c r="N41" s="1">
        <f t="shared" si="0"/>
        <v>376.19600000000003</v>
      </c>
      <c r="O41" s="1">
        <f t="shared" si="1"/>
        <v>40</v>
      </c>
      <c r="P41" s="1">
        <v>35</v>
      </c>
      <c r="Q41" s="1" t="str">
        <f t="shared" si="2"/>
        <v>青森県</v>
      </c>
      <c r="R41" s="631">
        <f t="shared" si="3"/>
        <v>460.577</v>
      </c>
    </row>
    <row r="42" spans="9:18" x14ac:dyDescent="0.25">
      <c r="L42" s="1" t="s">
        <v>404</v>
      </c>
      <c r="M42" s="487">
        <v>2568550</v>
      </c>
      <c r="N42" s="1">
        <f t="shared" si="0"/>
        <v>256.85500000000002</v>
      </c>
      <c r="O42" s="1">
        <f t="shared" si="1"/>
        <v>47</v>
      </c>
      <c r="P42" s="1">
        <v>36</v>
      </c>
      <c r="Q42" s="1" t="str">
        <f t="shared" si="2"/>
        <v>愛媛県</v>
      </c>
      <c r="R42" s="631">
        <f t="shared" si="3"/>
        <v>438.55200000000002</v>
      </c>
    </row>
    <row r="43" spans="9:18" x14ac:dyDescent="0.25">
      <c r="L43" s="1" t="s">
        <v>406</v>
      </c>
      <c r="M43" s="487">
        <v>4659250</v>
      </c>
      <c r="N43" s="1">
        <f t="shared" si="0"/>
        <v>465.92500000000001</v>
      </c>
      <c r="O43" s="1">
        <f t="shared" si="1"/>
        <v>34</v>
      </c>
      <c r="P43" s="1">
        <v>37</v>
      </c>
      <c r="Q43" s="1" t="str">
        <f t="shared" si="2"/>
        <v>宮崎県</v>
      </c>
      <c r="R43" s="631">
        <f t="shared" si="3"/>
        <v>432.00599999999997</v>
      </c>
    </row>
    <row r="44" spans="9:18" x14ac:dyDescent="0.25">
      <c r="L44" s="1" t="s">
        <v>405</v>
      </c>
      <c r="M44" s="487">
        <v>4385520</v>
      </c>
      <c r="N44" s="1">
        <f t="shared" si="0"/>
        <v>438.55200000000002</v>
      </c>
      <c r="O44" s="1">
        <f t="shared" si="1"/>
        <v>36</v>
      </c>
      <c r="P44" s="1">
        <v>38</v>
      </c>
      <c r="Q44" s="1" t="str">
        <f t="shared" si="2"/>
        <v>福井県</v>
      </c>
      <c r="R44" s="631">
        <f t="shared" si="3"/>
        <v>414.40899999999999</v>
      </c>
    </row>
    <row r="45" spans="9:18" x14ac:dyDescent="0.25">
      <c r="L45" s="1" t="s">
        <v>408</v>
      </c>
      <c r="M45" s="487">
        <v>2903110</v>
      </c>
      <c r="N45" s="1">
        <f t="shared" si="0"/>
        <v>290.31099999999998</v>
      </c>
      <c r="O45" s="1">
        <f t="shared" si="1"/>
        <v>43</v>
      </c>
      <c r="P45" s="1">
        <v>39</v>
      </c>
      <c r="Q45" s="1" t="str">
        <f t="shared" si="2"/>
        <v>富山県</v>
      </c>
      <c r="R45" s="631">
        <f t="shared" si="3"/>
        <v>380.78899999999999</v>
      </c>
    </row>
    <row r="46" spans="9:18" x14ac:dyDescent="0.25">
      <c r="L46" s="1" t="s">
        <v>384</v>
      </c>
      <c r="M46" s="487">
        <v>20420380</v>
      </c>
      <c r="N46" s="1">
        <f t="shared" si="0"/>
        <v>2042.038</v>
      </c>
      <c r="O46" s="1">
        <f t="shared" si="1"/>
        <v>9</v>
      </c>
      <c r="P46" s="1">
        <v>40</v>
      </c>
      <c r="Q46" s="1" t="str">
        <f t="shared" si="2"/>
        <v>山口県</v>
      </c>
      <c r="R46" s="631">
        <f t="shared" si="3"/>
        <v>376.19600000000003</v>
      </c>
    </row>
    <row r="47" spans="9:18" x14ac:dyDescent="0.25">
      <c r="L47" s="1" t="s">
        <v>409</v>
      </c>
      <c r="M47" s="487">
        <v>2801730</v>
      </c>
      <c r="N47" s="1">
        <f t="shared" si="0"/>
        <v>280.173</v>
      </c>
      <c r="O47" s="1">
        <f t="shared" si="1"/>
        <v>45</v>
      </c>
      <c r="P47" s="1">
        <v>41</v>
      </c>
      <c r="Q47" s="1" t="str">
        <f t="shared" si="2"/>
        <v>秋田県</v>
      </c>
      <c r="R47" s="631">
        <f t="shared" si="3"/>
        <v>365.39299999999997</v>
      </c>
    </row>
    <row r="48" spans="9:18" x14ac:dyDescent="0.15">
      <c r="I48" s="890" t="s">
        <v>191</v>
      </c>
      <c r="L48" s="1" t="s">
        <v>395</v>
      </c>
      <c r="M48" s="487">
        <v>7248850</v>
      </c>
      <c r="N48" s="1">
        <f t="shared" si="0"/>
        <v>724.88499999999999</v>
      </c>
      <c r="O48" s="1">
        <f t="shared" si="1"/>
        <v>26</v>
      </c>
      <c r="P48" s="1">
        <v>42</v>
      </c>
      <c r="Q48" s="1" t="str">
        <f t="shared" si="2"/>
        <v>島根県</v>
      </c>
      <c r="R48" s="631">
        <f t="shared" si="3"/>
        <v>364.16500000000002</v>
      </c>
    </row>
    <row r="49" spans="12:18" x14ac:dyDescent="0.25">
      <c r="L49" s="1" t="s">
        <v>363</v>
      </c>
      <c r="M49" s="487">
        <v>7633470</v>
      </c>
      <c r="N49" s="1">
        <f t="shared" si="0"/>
        <v>763.34699999999998</v>
      </c>
      <c r="O49" s="1">
        <f t="shared" si="1"/>
        <v>24</v>
      </c>
      <c r="P49" s="1">
        <v>43</v>
      </c>
      <c r="Q49" s="1" t="str">
        <f t="shared" si="2"/>
        <v>高知県</v>
      </c>
      <c r="R49" s="631">
        <f t="shared" si="3"/>
        <v>290.31099999999998</v>
      </c>
    </row>
    <row r="50" spans="12:18" x14ac:dyDescent="0.25">
      <c r="L50" s="1" t="s">
        <v>397</v>
      </c>
      <c r="M50" s="487">
        <v>7902700</v>
      </c>
      <c r="N50" s="1">
        <f t="shared" si="0"/>
        <v>790.27</v>
      </c>
      <c r="O50" s="1">
        <f t="shared" si="1"/>
        <v>23</v>
      </c>
      <c r="P50" s="1">
        <v>44</v>
      </c>
      <c r="Q50" s="1" t="str">
        <f t="shared" si="2"/>
        <v>鳥取県</v>
      </c>
      <c r="R50" s="631">
        <f t="shared" si="3"/>
        <v>288.79199999999997</v>
      </c>
    </row>
    <row r="51" spans="12:18" x14ac:dyDescent="0.25">
      <c r="L51" s="1" t="s">
        <v>407</v>
      </c>
      <c r="M51" s="487">
        <v>4320060</v>
      </c>
      <c r="N51" s="1">
        <f t="shared" si="0"/>
        <v>432.00599999999997</v>
      </c>
      <c r="O51" s="1">
        <f t="shared" si="1"/>
        <v>37</v>
      </c>
      <c r="P51" s="1">
        <v>45</v>
      </c>
      <c r="Q51" s="1" t="str">
        <f t="shared" si="2"/>
        <v>佐賀県</v>
      </c>
      <c r="R51" s="631">
        <f t="shared" si="3"/>
        <v>280.173</v>
      </c>
    </row>
    <row r="52" spans="12:18" x14ac:dyDescent="0.25">
      <c r="L52" s="1" t="s">
        <v>393</v>
      </c>
      <c r="M52" s="487">
        <v>8366340</v>
      </c>
      <c r="N52" s="1">
        <f t="shared" si="0"/>
        <v>836.63400000000001</v>
      </c>
      <c r="O52" s="1">
        <f t="shared" si="1"/>
        <v>22</v>
      </c>
      <c r="P52" s="1">
        <v>46</v>
      </c>
      <c r="Q52" s="1" t="str">
        <f t="shared" si="2"/>
        <v>奈良県</v>
      </c>
      <c r="R52" s="631">
        <f t="shared" si="3"/>
        <v>272.63200000000001</v>
      </c>
    </row>
    <row r="53" spans="12:18" x14ac:dyDescent="0.25">
      <c r="L53" s="1" t="s">
        <v>370</v>
      </c>
      <c r="M53" s="487">
        <v>32865670</v>
      </c>
      <c r="N53" s="1">
        <f t="shared" si="0"/>
        <v>3286.567</v>
      </c>
      <c r="O53" s="1">
        <f t="shared" si="1"/>
        <v>4</v>
      </c>
      <c r="P53" s="1">
        <v>47</v>
      </c>
      <c r="Q53" s="1" t="str">
        <f t="shared" si="2"/>
        <v>徳島県</v>
      </c>
      <c r="R53" s="631">
        <f t="shared" si="3"/>
        <v>256.85500000000002</v>
      </c>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FB5BD-7686-4F04-A725-AE1280A82E5B}">
  <sheetPr codeName="Sheet13">
    <tabColor theme="3"/>
  </sheetPr>
  <dimension ref="A1:U53"/>
  <sheetViews>
    <sheetView showGridLines="0" workbookViewId="0">
      <selection activeCell="I4" sqref="I4"/>
    </sheetView>
  </sheetViews>
  <sheetFormatPr defaultColWidth="9" defaultRowHeight="14.25" x14ac:dyDescent="0.25"/>
  <cols>
    <col min="1" max="1" width="3.125" style="2"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8"/>
    </row>
    <row r="2" spans="1:21" x14ac:dyDescent="0.25">
      <c r="L2" s="1" t="s">
        <v>306</v>
      </c>
    </row>
    <row r="3" spans="1:21" x14ac:dyDescent="0.25">
      <c r="A3" s="2" t="s">
        <v>222</v>
      </c>
      <c r="L3" s="1" t="s">
        <v>411</v>
      </c>
    </row>
    <row r="4" spans="1:21" x14ac:dyDescent="0.25">
      <c r="I4" s="488" t="s">
        <v>759</v>
      </c>
    </row>
    <row r="5" spans="1:21" x14ac:dyDescent="0.25">
      <c r="L5" s="1" t="s">
        <v>354</v>
      </c>
      <c r="Q5" s="1" t="s">
        <v>356</v>
      </c>
      <c r="R5" s="489">
        <f>SUM(R7:R53)</f>
        <v>48026.517000000014</v>
      </c>
    </row>
    <row r="6" spans="1:21" x14ac:dyDescent="0.25">
      <c r="M6" s="1" t="s">
        <v>357</v>
      </c>
      <c r="N6" s="1" t="s">
        <v>359</v>
      </c>
      <c r="O6" s="1" t="s">
        <v>20</v>
      </c>
      <c r="P6" s="1" t="s">
        <v>181</v>
      </c>
      <c r="Q6" s="1" t="s">
        <v>361</v>
      </c>
      <c r="R6" s="1" t="s">
        <v>362</v>
      </c>
      <c r="T6" s="1" t="s">
        <v>363</v>
      </c>
    </row>
    <row r="7" spans="1:21" x14ac:dyDescent="0.25">
      <c r="L7" s="1" t="s">
        <v>83</v>
      </c>
      <c r="M7" s="491">
        <f>'【本】全国からみた（延べ）_P5'!M7-'【本】全国からみた（外国人）_P7'!M7</f>
        <v>28178260</v>
      </c>
      <c r="N7" s="1">
        <f>M7/10000</f>
        <v>2817.826</v>
      </c>
      <c r="O7" s="1">
        <f>_xlfn.RANK.EQ(N7,N$7:N$53,0)</f>
        <v>3</v>
      </c>
      <c r="P7" s="1">
        <v>1</v>
      </c>
      <c r="Q7" s="1" t="str">
        <f>INDEX(L$7:L$53,MATCH(P7,O$7:O$53,0))</f>
        <v>東京都</v>
      </c>
      <c r="R7" s="631">
        <f>INDEX(N$7:N$53,MATCH(P7,O$7:O$53,0))</f>
        <v>4963.107</v>
      </c>
      <c r="T7" s="1" t="s">
        <v>20</v>
      </c>
      <c r="U7" s="490">
        <f>O49</f>
        <v>23</v>
      </c>
    </row>
    <row r="8" spans="1:21" x14ac:dyDescent="0.25">
      <c r="L8" s="1" t="s">
        <v>84</v>
      </c>
      <c r="M8" s="491">
        <f>'【本】全国からみた（延べ）_P5'!M8-'【本】全国からみた（外国人）_P7'!M8</f>
        <v>4249220</v>
      </c>
      <c r="N8" s="1">
        <f t="shared" ref="N8:N53" si="0">M8/10000</f>
        <v>424.92200000000003</v>
      </c>
      <c r="O8" s="1">
        <f t="shared" ref="O8:O53" si="1">_xlfn.RANK.EQ(N8,N$7:N$53,0)</f>
        <v>34</v>
      </c>
      <c r="P8" s="1">
        <v>2</v>
      </c>
      <c r="Q8" s="1" t="str">
        <f t="shared" ref="Q8:Q53" si="2">INDEX(L$7:L$53,MATCH(P8,O$7:O$53,0))</f>
        <v>大阪府</v>
      </c>
      <c r="R8" s="631">
        <f t="shared" ref="R8:R53" si="3">INDEX(N$7:N$53,MATCH(P8,O$7:O$53,0))</f>
        <v>2950.134</v>
      </c>
      <c r="T8" s="1" t="s">
        <v>180</v>
      </c>
      <c r="U8" s="489">
        <f>N49</f>
        <v>669.84799999999996</v>
      </c>
    </row>
    <row r="9" spans="1:21" x14ac:dyDescent="0.25">
      <c r="L9" s="1" t="s">
        <v>85</v>
      </c>
      <c r="M9" s="491">
        <f>'【本】全国からみた（延べ）_P5'!M9-'【本】全国からみた（外国人）_P7'!M9</f>
        <v>5932700</v>
      </c>
      <c r="N9" s="1">
        <f t="shared" si="0"/>
        <v>593.27</v>
      </c>
      <c r="O9" s="1">
        <f t="shared" si="1"/>
        <v>27</v>
      </c>
      <c r="P9" s="1">
        <v>3</v>
      </c>
      <c r="Q9" s="1" t="str">
        <f t="shared" si="2"/>
        <v>北海道</v>
      </c>
      <c r="R9" s="631">
        <f t="shared" si="3"/>
        <v>2817.826</v>
      </c>
    </row>
    <row r="10" spans="1:21" x14ac:dyDescent="0.25">
      <c r="L10" s="1" t="s">
        <v>86</v>
      </c>
      <c r="M10" s="491">
        <f>'【本】全国からみた（延べ）_P5'!M10-'【本】全国からみた（外国人）_P7'!M10</f>
        <v>10371060</v>
      </c>
      <c r="N10" s="1">
        <f t="shared" si="0"/>
        <v>1037.106</v>
      </c>
      <c r="O10" s="1">
        <f t="shared" si="1"/>
        <v>15</v>
      </c>
      <c r="P10" s="1">
        <v>4</v>
      </c>
      <c r="Q10" s="1" t="str">
        <f t="shared" si="2"/>
        <v>沖縄県</v>
      </c>
      <c r="R10" s="631">
        <f t="shared" si="3"/>
        <v>2511.491</v>
      </c>
    </row>
    <row r="11" spans="1:21" x14ac:dyDescent="0.25">
      <c r="L11" s="1" t="s">
        <v>87</v>
      </c>
      <c r="M11" s="491">
        <f>'【本】全国からみた（延べ）_P5'!M11-'【本】全国からみた（外国人）_P7'!M11</f>
        <v>3514530</v>
      </c>
      <c r="N11" s="1">
        <f t="shared" si="0"/>
        <v>351.45299999999997</v>
      </c>
      <c r="O11" s="1">
        <f t="shared" si="1"/>
        <v>41</v>
      </c>
      <c r="P11" s="1">
        <v>5</v>
      </c>
      <c r="Q11" s="1" t="str">
        <f t="shared" si="2"/>
        <v>千葉県</v>
      </c>
      <c r="R11" s="631">
        <f t="shared" si="3"/>
        <v>2443.087</v>
      </c>
    </row>
    <row r="12" spans="1:21" x14ac:dyDescent="0.25">
      <c r="L12" s="1" t="s">
        <v>88</v>
      </c>
      <c r="M12" s="491">
        <f>'【本】全国からみた（延べ）_P5'!M12-'【本】全国からみた（外国人）_P7'!M12</f>
        <v>5337810</v>
      </c>
      <c r="N12" s="1">
        <f t="shared" si="0"/>
        <v>533.78099999999995</v>
      </c>
      <c r="O12" s="1">
        <f t="shared" si="1"/>
        <v>29</v>
      </c>
      <c r="P12" s="1">
        <v>6</v>
      </c>
      <c r="Q12" s="1" t="str">
        <f t="shared" si="2"/>
        <v>静岡県</v>
      </c>
      <c r="R12" s="631">
        <f t="shared" si="3"/>
        <v>2093.5650000000001</v>
      </c>
    </row>
    <row r="13" spans="1:21" x14ac:dyDescent="0.25">
      <c r="L13" s="1" t="s">
        <v>89</v>
      </c>
      <c r="M13" s="491">
        <f>'【本】全国からみた（延べ）_P5'!M13-'【本】全国からみた（外国人）_P7'!M13</f>
        <v>12442720</v>
      </c>
      <c r="N13" s="1">
        <f t="shared" si="0"/>
        <v>1244.2719999999999</v>
      </c>
      <c r="O13" s="1">
        <f t="shared" si="1"/>
        <v>13</v>
      </c>
      <c r="P13" s="1">
        <v>7</v>
      </c>
      <c r="Q13" s="1" t="str">
        <f t="shared" si="2"/>
        <v>神奈川県</v>
      </c>
      <c r="R13" s="631">
        <f t="shared" si="3"/>
        <v>2063.5189999999998</v>
      </c>
    </row>
    <row r="14" spans="1:21" x14ac:dyDescent="0.25">
      <c r="L14" s="1" t="s">
        <v>90</v>
      </c>
      <c r="M14" s="491">
        <f>'【本】全国からみた（延べ）_P5'!M14-'【本】全国からみた（外国人）_P7'!M14</f>
        <v>6082440</v>
      </c>
      <c r="N14" s="1">
        <f t="shared" si="0"/>
        <v>608.24400000000003</v>
      </c>
      <c r="O14" s="1">
        <f t="shared" si="1"/>
        <v>26</v>
      </c>
      <c r="P14" s="1">
        <v>8</v>
      </c>
      <c r="Q14" s="1" t="str">
        <f t="shared" si="2"/>
        <v>京都府</v>
      </c>
      <c r="R14" s="631">
        <f t="shared" si="3"/>
        <v>1872.451</v>
      </c>
    </row>
    <row r="15" spans="1:21" x14ac:dyDescent="0.25">
      <c r="L15" s="1" t="s">
        <v>91</v>
      </c>
      <c r="M15" s="491">
        <f>'【本】全国からみた（延べ）_P5'!M15-'【本】全国からみた（外国人）_P7'!M15</f>
        <v>9205040</v>
      </c>
      <c r="N15" s="1">
        <f t="shared" si="0"/>
        <v>920.50400000000002</v>
      </c>
      <c r="O15" s="1">
        <f t="shared" si="1"/>
        <v>17</v>
      </c>
      <c r="P15" s="1">
        <v>9</v>
      </c>
      <c r="Q15" s="1" t="str">
        <f t="shared" si="2"/>
        <v>長野県</v>
      </c>
      <c r="R15" s="631">
        <f t="shared" si="3"/>
        <v>1647.5</v>
      </c>
    </row>
    <row r="16" spans="1:21" x14ac:dyDescent="0.25">
      <c r="L16" s="1" t="s">
        <v>92</v>
      </c>
      <c r="M16" s="491">
        <f>'【本】全国からみた（延べ）_P5'!M16-'【本】全国からみた（外国人）_P7'!M16</f>
        <v>8355950</v>
      </c>
      <c r="N16" s="1">
        <f t="shared" si="0"/>
        <v>835.59500000000003</v>
      </c>
      <c r="O16" s="1">
        <f t="shared" si="1"/>
        <v>18</v>
      </c>
      <c r="P16" s="1">
        <v>10</v>
      </c>
      <c r="Q16" s="1" t="str">
        <f t="shared" si="2"/>
        <v>福岡県</v>
      </c>
      <c r="R16" s="631">
        <f t="shared" si="3"/>
        <v>1615.8420000000001</v>
      </c>
    </row>
    <row r="17" spans="12:18" x14ac:dyDescent="0.25">
      <c r="L17" s="1" t="s">
        <v>93</v>
      </c>
      <c r="M17" s="491">
        <f>'【本】全国からみた（延べ）_P5'!M17-'【本】全国からみた（外国人）_P7'!M17</f>
        <v>5217040</v>
      </c>
      <c r="N17" s="1">
        <f t="shared" si="0"/>
        <v>521.70399999999995</v>
      </c>
      <c r="O17" s="1">
        <f t="shared" si="1"/>
        <v>30</v>
      </c>
      <c r="P17" s="1">
        <v>11</v>
      </c>
      <c r="Q17" s="1" t="str">
        <f t="shared" si="2"/>
        <v>愛知県</v>
      </c>
      <c r="R17" s="631">
        <f t="shared" si="3"/>
        <v>1570.424</v>
      </c>
    </row>
    <row r="18" spans="12:18" x14ac:dyDescent="0.25">
      <c r="L18" s="1" t="s">
        <v>94</v>
      </c>
      <c r="M18" s="491">
        <f>'【本】全国からみた（延べ）_P5'!M18-'【本】全国からみた（外国人）_P7'!M18</f>
        <v>24430870</v>
      </c>
      <c r="N18" s="1">
        <f t="shared" si="0"/>
        <v>2443.087</v>
      </c>
      <c r="O18" s="1">
        <f t="shared" si="1"/>
        <v>5</v>
      </c>
      <c r="P18" s="1">
        <v>12</v>
      </c>
      <c r="Q18" s="1" t="str">
        <f t="shared" si="2"/>
        <v>兵庫県</v>
      </c>
      <c r="R18" s="631">
        <f t="shared" si="3"/>
        <v>1305.0319999999999</v>
      </c>
    </row>
    <row r="19" spans="12:18" x14ac:dyDescent="0.25">
      <c r="L19" s="1" t="s">
        <v>95</v>
      </c>
      <c r="M19" s="491">
        <f>'【本】全国からみた（延べ）_P5'!M19-'【本】全国からみた（外国人）_P7'!M19</f>
        <v>49631070</v>
      </c>
      <c r="N19" s="1">
        <f t="shared" si="0"/>
        <v>4963.107</v>
      </c>
      <c r="O19" s="1">
        <f t="shared" si="1"/>
        <v>1</v>
      </c>
      <c r="P19" s="1">
        <v>13</v>
      </c>
      <c r="Q19" s="1" t="str">
        <f t="shared" si="2"/>
        <v>福島県</v>
      </c>
      <c r="R19" s="631">
        <f t="shared" si="3"/>
        <v>1244.2719999999999</v>
      </c>
    </row>
    <row r="20" spans="12:18" x14ac:dyDescent="0.25">
      <c r="L20" s="1" t="s">
        <v>96</v>
      </c>
      <c r="M20" s="491">
        <f>'【本】全国からみた（延べ）_P5'!M20-'【本】全国からみた（外国人）_P7'!M20</f>
        <v>20635190</v>
      </c>
      <c r="N20" s="1">
        <f t="shared" si="0"/>
        <v>2063.5189999999998</v>
      </c>
      <c r="O20" s="1">
        <f t="shared" si="1"/>
        <v>7</v>
      </c>
      <c r="P20" s="1">
        <v>14</v>
      </c>
      <c r="Q20" s="1" t="str">
        <f t="shared" si="2"/>
        <v>新潟県</v>
      </c>
      <c r="R20" s="631">
        <f t="shared" si="3"/>
        <v>1044.992</v>
      </c>
    </row>
    <row r="21" spans="12:18" x14ac:dyDescent="0.25">
      <c r="L21" s="1" t="s">
        <v>97</v>
      </c>
      <c r="M21" s="491">
        <f>'【本】全国からみた（延べ）_P5'!M21-'【本】全国からみた（外国人）_P7'!M21</f>
        <v>10449920</v>
      </c>
      <c r="N21" s="1">
        <f t="shared" si="0"/>
        <v>1044.992</v>
      </c>
      <c r="O21" s="1">
        <f t="shared" si="1"/>
        <v>14</v>
      </c>
      <c r="P21" s="1">
        <v>15</v>
      </c>
      <c r="Q21" s="1" t="str">
        <f t="shared" si="2"/>
        <v>宮城県</v>
      </c>
      <c r="R21" s="631">
        <f t="shared" si="3"/>
        <v>1037.106</v>
      </c>
    </row>
    <row r="22" spans="12:18" x14ac:dyDescent="0.25">
      <c r="L22" s="1" t="s">
        <v>98</v>
      </c>
      <c r="M22" s="491">
        <f>'【本】全国からみた（延べ）_P5'!M22-'【本】全国からみた（外国人）_P7'!M22</f>
        <v>3450060</v>
      </c>
      <c r="N22" s="1">
        <f t="shared" si="0"/>
        <v>345.00599999999997</v>
      </c>
      <c r="O22" s="1">
        <f t="shared" si="1"/>
        <v>42</v>
      </c>
      <c r="P22" s="1">
        <v>16</v>
      </c>
      <c r="Q22" s="1" t="str">
        <f t="shared" si="2"/>
        <v>広島県</v>
      </c>
      <c r="R22" s="631">
        <f t="shared" si="3"/>
        <v>1030.8430000000001</v>
      </c>
    </row>
    <row r="23" spans="12:18" x14ac:dyDescent="0.25">
      <c r="L23" s="1" t="s">
        <v>99</v>
      </c>
      <c r="M23" s="491">
        <f>'【本】全国からみた（延べ）_P5'!M23-'【本】全国からみた（外国人）_P7'!M23</f>
        <v>8215930</v>
      </c>
      <c r="N23" s="1">
        <f t="shared" si="0"/>
        <v>821.59299999999996</v>
      </c>
      <c r="O23" s="1">
        <f t="shared" si="1"/>
        <v>19</v>
      </c>
      <c r="P23" s="1">
        <v>17</v>
      </c>
      <c r="Q23" s="1" t="str">
        <f t="shared" si="2"/>
        <v>栃木県</v>
      </c>
      <c r="R23" s="631">
        <f t="shared" si="3"/>
        <v>920.50400000000002</v>
      </c>
    </row>
    <row r="24" spans="12:18" x14ac:dyDescent="0.25">
      <c r="L24" s="1" t="s">
        <v>100</v>
      </c>
      <c r="M24" s="491">
        <f>'【本】全国からみた（延べ）_P5'!M24-'【本】全国からみた（外国人）_P7'!M24</f>
        <v>4046360</v>
      </c>
      <c r="N24" s="1">
        <f t="shared" si="0"/>
        <v>404.63600000000002</v>
      </c>
      <c r="O24" s="1">
        <f t="shared" si="1"/>
        <v>36</v>
      </c>
      <c r="P24" s="1">
        <v>18</v>
      </c>
      <c r="Q24" s="1" t="str">
        <f t="shared" si="2"/>
        <v>群馬県</v>
      </c>
      <c r="R24" s="631">
        <f t="shared" si="3"/>
        <v>835.59500000000003</v>
      </c>
    </row>
    <row r="25" spans="12:18" x14ac:dyDescent="0.25">
      <c r="L25" s="1" t="s">
        <v>101</v>
      </c>
      <c r="M25" s="491">
        <f>'【本】全国からみた（延べ）_P5'!M25-'【本】全国からみた（外国人）_P7'!M25</f>
        <v>7017390</v>
      </c>
      <c r="N25" s="1">
        <f t="shared" si="0"/>
        <v>701.73900000000003</v>
      </c>
      <c r="O25" s="1">
        <f t="shared" si="1"/>
        <v>22</v>
      </c>
      <c r="P25" s="1">
        <v>19</v>
      </c>
      <c r="Q25" s="1" t="str">
        <f t="shared" si="2"/>
        <v>石川県</v>
      </c>
      <c r="R25" s="631">
        <f t="shared" si="3"/>
        <v>821.59299999999996</v>
      </c>
    </row>
    <row r="26" spans="12:18" x14ac:dyDescent="0.25">
      <c r="L26" s="1" t="s">
        <v>102</v>
      </c>
      <c r="M26" s="491">
        <f>'【本】全国からみた（延べ）_P5'!M26-'【本】全国からみた（外国人）_P7'!M26</f>
        <v>16475000</v>
      </c>
      <c r="N26" s="1">
        <f t="shared" si="0"/>
        <v>1647.5</v>
      </c>
      <c r="O26" s="1">
        <f t="shared" si="1"/>
        <v>9</v>
      </c>
      <c r="P26" s="1">
        <v>20</v>
      </c>
      <c r="Q26" s="1" t="str">
        <f t="shared" si="2"/>
        <v>三重県</v>
      </c>
      <c r="R26" s="631">
        <f t="shared" si="3"/>
        <v>821.09400000000005</v>
      </c>
    </row>
    <row r="27" spans="12:18" x14ac:dyDescent="0.25">
      <c r="L27" s="1" t="s">
        <v>103</v>
      </c>
      <c r="M27" s="491">
        <f>'【本】全国からみた（延べ）_P5'!M27-'【本】全国からみた（外国人）_P7'!M27</f>
        <v>5643980</v>
      </c>
      <c r="N27" s="1">
        <f t="shared" si="0"/>
        <v>564.39800000000002</v>
      </c>
      <c r="O27" s="1">
        <f t="shared" si="1"/>
        <v>28</v>
      </c>
      <c r="P27" s="1">
        <v>21</v>
      </c>
      <c r="Q27" s="1" t="str">
        <f t="shared" si="2"/>
        <v>鹿児島県</v>
      </c>
      <c r="R27" s="631">
        <f t="shared" si="3"/>
        <v>752.64400000000001</v>
      </c>
    </row>
    <row r="28" spans="12:18" x14ac:dyDescent="0.25">
      <c r="L28" s="1" t="s">
        <v>104</v>
      </c>
      <c r="M28" s="491">
        <f>'【本】全国からみた（延べ）_P5'!M28-'【本】全国からみた（外国人）_P7'!M28</f>
        <v>20935650</v>
      </c>
      <c r="N28" s="1">
        <f t="shared" si="0"/>
        <v>2093.5650000000001</v>
      </c>
      <c r="O28" s="1">
        <f t="shared" si="1"/>
        <v>6</v>
      </c>
      <c r="P28" s="1">
        <v>22</v>
      </c>
      <c r="Q28" s="1" t="str">
        <f t="shared" si="2"/>
        <v>山梨県</v>
      </c>
      <c r="R28" s="631">
        <f t="shared" si="3"/>
        <v>701.73900000000003</v>
      </c>
    </row>
    <row r="29" spans="12:18" x14ac:dyDescent="0.25">
      <c r="L29" s="1" t="s">
        <v>105</v>
      </c>
      <c r="M29" s="491">
        <f>'【本】全国からみた（延べ）_P5'!M29-'【本】全国からみた（外国人）_P7'!M29</f>
        <v>15704240</v>
      </c>
      <c r="N29" s="1">
        <f t="shared" si="0"/>
        <v>1570.424</v>
      </c>
      <c r="O29" s="1">
        <f t="shared" si="1"/>
        <v>11</v>
      </c>
      <c r="P29" s="1">
        <v>23</v>
      </c>
      <c r="Q29" s="1" t="str">
        <f t="shared" si="2"/>
        <v>熊本県</v>
      </c>
      <c r="R29" s="631">
        <f t="shared" si="3"/>
        <v>669.84799999999996</v>
      </c>
    </row>
    <row r="30" spans="12:18" x14ac:dyDescent="0.25">
      <c r="L30" s="1" t="s">
        <v>106</v>
      </c>
      <c r="M30" s="491">
        <f>'【本】全国からみた（延べ）_P5'!M30-'【本】全国からみた（外国人）_P7'!M30</f>
        <v>8210940</v>
      </c>
      <c r="N30" s="1">
        <f t="shared" si="0"/>
        <v>821.09400000000005</v>
      </c>
      <c r="O30" s="1">
        <f t="shared" si="1"/>
        <v>20</v>
      </c>
      <c r="P30" s="1">
        <v>24</v>
      </c>
      <c r="Q30" s="1" t="str">
        <f t="shared" si="2"/>
        <v>大分県</v>
      </c>
      <c r="R30" s="631">
        <f t="shared" si="3"/>
        <v>669.59199999999998</v>
      </c>
    </row>
    <row r="31" spans="12:18" x14ac:dyDescent="0.25">
      <c r="L31" s="1" t="s">
        <v>107</v>
      </c>
      <c r="M31" s="491">
        <f>'【本】全国からみた（延べ）_P5'!M31-'【本】全国からみた（外国人）_P7'!M31</f>
        <v>4592260</v>
      </c>
      <c r="N31" s="1">
        <f t="shared" si="0"/>
        <v>459.226</v>
      </c>
      <c r="O31" s="1">
        <f t="shared" si="1"/>
        <v>33</v>
      </c>
      <c r="P31" s="1">
        <v>25</v>
      </c>
      <c r="Q31" s="1" t="str">
        <f t="shared" si="2"/>
        <v>長崎県</v>
      </c>
      <c r="R31" s="631">
        <f t="shared" si="3"/>
        <v>649.55399999999997</v>
      </c>
    </row>
    <row r="32" spans="12:18" x14ac:dyDescent="0.25">
      <c r="L32" s="1" t="s">
        <v>108</v>
      </c>
      <c r="M32" s="491">
        <f>'【本】全国からみた（延べ）_P5'!M32-'【本】全国からみた（外国人）_P7'!M32</f>
        <v>18724510</v>
      </c>
      <c r="N32" s="1">
        <f t="shared" si="0"/>
        <v>1872.451</v>
      </c>
      <c r="O32" s="1">
        <f t="shared" si="1"/>
        <v>8</v>
      </c>
      <c r="P32" s="1">
        <v>26</v>
      </c>
      <c r="Q32" s="1" t="str">
        <f t="shared" si="2"/>
        <v>茨城県</v>
      </c>
      <c r="R32" s="631">
        <f t="shared" si="3"/>
        <v>608.24400000000003</v>
      </c>
    </row>
    <row r="33" spans="2:18" x14ac:dyDescent="0.25">
      <c r="L33" s="1" t="s">
        <v>109</v>
      </c>
      <c r="M33" s="491">
        <f>'【本】全国からみた（延べ）_P5'!M33-'【本】全国からみた（外国人）_P7'!M33</f>
        <v>29501340</v>
      </c>
      <c r="N33" s="1">
        <f t="shared" si="0"/>
        <v>2950.134</v>
      </c>
      <c r="O33" s="1">
        <f t="shared" si="1"/>
        <v>2</v>
      </c>
      <c r="P33" s="1">
        <v>27</v>
      </c>
      <c r="Q33" s="1" t="str">
        <f t="shared" si="2"/>
        <v>岩手県</v>
      </c>
      <c r="R33" s="631">
        <f t="shared" si="3"/>
        <v>593.27</v>
      </c>
    </row>
    <row r="34" spans="2:18" x14ac:dyDescent="0.25">
      <c r="L34" s="1" t="s">
        <v>110</v>
      </c>
      <c r="M34" s="491">
        <f>'【本】全国からみた（延べ）_P5'!M34-'【本】全国からみた（外国人）_P7'!M34</f>
        <v>13050320</v>
      </c>
      <c r="N34" s="1">
        <f t="shared" si="0"/>
        <v>1305.0319999999999</v>
      </c>
      <c r="O34" s="1">
        <f t="shared" si="1"/>
        <v>12</v>
      </c>
      <c r="P34" s="1">
        <v>28</v>
      </c>
      <c r="Q34" s="1" t="str">
        <f t="shared" si="2"/>
        <v>岐阜県</v>
      </c>
      <c r="R34" s="631">
        <f t="shared" si="3"/>
        <v>564.39800000000002</v>
      </c>
    </row>
    <row r="35" spans="2:18" x14ac:dyDescent="0.25">
      <c r="L35" s="1" t="s">
        <v>111</v>
      </c>
      <c r="M35" s="491">
        <f>'【本】全国からみた（延べ）_P5'!M35-'【本】全国からみた（外国人）_P7'!M35</f>
        <v>2191030</v>
      </c>
      <c r="N35" s="1">
        <f t="shared" si="0"/>
        <v>219.10300000000001</v>
      </c>
      <c r="O35" s="1">
        <f t="shared" si="1"/>
        <v>47</v>
      </c>
      <c r="P35" s="1">
        <v>29</v>
      </c>
      <c r="Q35" s="1" t="str">
        <f t="shared" si="2"/>
        <v>山形県</v>
      </c>
      <c r="R35" s="631">
        <f t="shared" si="3"/>
        <v>533.78099999999995</v>
      </c>
    </row>
    <row r="36" spans="2:18" x14ac:dyDescent="0.25">
      <c r="L36" s="1" t="s">
        <v>82</v>
      </c>
      <c r="M36" s="491">
        <f>'【本】全国からみた（延べ）_P5'!M36-'【本】全国からみた（外国人）_P7'!M36</f>
        <v>4665840</v>
      </c>
      <c r="N36" s="1">
        <f t="shared" si="0"/>
        <v>466.584</v>
      </c>
      <c r="O36" s="1">
        <f t="shared" si="1"/>
        <v>32</v>
      </c>
      <c r="P36" s="1">
        <v>30</v>
      </c>
      <c r="Q36" s="1" t="str">
        <f t="shared" si="2"/>
        <v>埼玉県</v>
      </c>
      <c r="R36" s="631">
        <f t="shared" si="3"/>
        <v>521.70399999999995</v>
      </c>
    </row>
    <row r="37" spans="2:18" x14ac:dyDescent="0.25">
      <c r="L37" s="1" t="s">
        <v>112</v>
      </c>
      <c r="M37" s="491">
        <f>'【本】全国からみた（延べ）_P5'!M37-'【本】全国からみた（外国人）_P7'!M37</f>
        <v>2703320</v>
      </c>
      <c r="N37" s="1">
        <f t="shared" si="0"/>
        <v>270.33199999999999</v>
      </c>
      <c r="O37" s="1">
        <f t="shared" si="1"/>
        <v>44</v>
      </c>
      <c r="P37" s="1">
        <v>31</v>
      </c>
      <c r="Q37" s="1" t="str">
        <f t="shared" si="2"/>
        <v>岡山県</v>
      </c>
      <c r="R37" s="631">
        <f t="shared" si="3"/>
        <v>517.40800000000002</v>
      </c>
    </row>
    <row r="38" spans="2:18" x14ac:dyDescent="0.25">
      <c r="L38" s="1" t="s">
        <v>113</v>
      </c>
      <c r="M38" s="491">
        <f>'【本】全国からみた（延べ）_P5'!M38-'【本】全国からみた（外国人）_P7'!M38</f>
        <v>3537560</v>
      </c>
      <c r="N38" s="1">
        <f t="shared" si="0"/>
        <v>353.75599999999997</v>
      </c>
      <c r="O38" s="1">
        <f t="shared" si="1"/>
        <v>40</v>
      </c>
      <c r="P38" s="1">
        <v>32</v>
      </c>
      <c r="Q38" s="1" t="str">
        <f t="shared" si="2"/>
        <v>和歌山県</v>
      </c>
      <c r="R38" s="631">
        <f t="shared" si="3"/>
        <v>466.584</v>
      </c>
    </row>
    <row r="39" spans="2:18" x14ac:dyDescent="0.25">
      <c r="L39" s="1" t="s">
        <v>114</v>
      </c>
      <c r="M39" s="491">
        <f>'【本】全国からみた（延べ）_P5'!M39-'【本】全国からみた（外国人）_P7'!M39</f>
        <v>5174080</v>
      </c>
      <c r="N39" s="1">
        <f t="shared" si="0"/>
        <v>517.40800000000002</v>
      </c>
      <c r="O39" s="1">
        <f t="shared" si="1"/>
        <v>31</v>
      </c>
      <c r="P39" s="1">
        <v>33</v>
      </c>
      <c r="Q39" s="1" t="str">
        <f t="shared" si="2"/>
        <v>滋賀県</v>
      </c>
      <c r="R39" s="631">
        <f t="shared" si="3"/>
        <v>459.226</v>
      </c>
    </row>
    <row r="40" spans="2:18" x14ac:dyDescent="0.25">
      <c r="L40" s="1" t="s">
        <v>115</v>
      </c>
      <c r="M40" s="491">
        <f>'【本】全国からみた（延べ）_P5'!M40-'【本】全国からみた（外国人）_P7'!M40</f>
        <v>10308430</v>
      </c>
      <c r="N40" s="1">
        <f t="shared" si="0"/>
        <v>1030.8430000000001</v>
      </c>
      <c r="O40" s="1">
        <f t="shared" si="1"/>
        <v>16</v>
      </c>
      <c r="P40" s="1">
        <v>34</v>
      </c>
      <c r="Q40" s="1" t="str">
        <f t="shared" si="2"/>
        <v>青森県</v>
      </c>
      <c r="R40" s="631">
        <f t="shared" si="3"/>
        <v>424.92200000000003</v>
      </c>
    </row>
    <row r="41" spans="2:18" x14ac:dyDescent="0.25">
      <c r="L41" s="1" t="s">
        <v>116</v>
      </c>
      <c r="M41" s="491">
        <f>'【本】全国からみた（延べ）_P5'!M41-'【本】全国からみた（外国人）_P7'!M41</f>
        <v>3657600</v>
      </c>
      <c r="N41" s="1">
        <f t="shared" si="0"/>
        <v>365.76</v>
      </c>
      <c r="O41" s="1">
        <f t="shared" si="1"/>
        <v>39</v>
      </c>
      <c r="P41" s="1">
        <v>35</v>
      </c>
      <c r="Q41" s="1" t="str">
        <f t="shared" si="2"/>
        <v>愛媛県</v>
      </c>
      <c r="R41" s="631">
        <f t="shared" si="3"/>
        <v>416.92500000000001</v>
      </c>
    </row>
    <row r="42" spans="2:18" x14ac:dyDescent="0.25">
      <c r="L42" s="1" t="s">
        <v>117</v>
      </c>
      <c r="M42" s="491">
        <f>'【本】全国からみた（延べ）_P5'!M42-'【本】全国からみた（外国人）_P7'!M42</f>
        <v>2434990</v>
      </c>
      <c r="N42" s="1">
        <f t="shared" si="0"/>
        <v>243.499</v>
      </c>
      <c r="O42" s="1">
        <f t="shared" si="1"/>
        <v>46</v>
      </c>
      <c r="P42" s="1">
        <v>36</v>
      </c>
      <c r="Q42" s="1" t="str">
        <f t="shared" si="2"/>
        <v>福井県</v>
      </c>
      <c r="R42" s="631">
        <f t="shared" si="3"/>
        <v>404.63600000000002</v>
      </c>
    </row>
    <row r="43" spans="2:18" x14ac:dyDescent="0.25">
      <c r="L43" s="1" t="s">
        <v>118</v>
      </c>
      <c r="M43" s="491">
        <f>'【本】全国からみた（延べ）_P5'!M43-'【本】全国からみた（外国人）_P7'!M43</f>
        <v>3887520</v>
      </c>
      <c r="N43" s="1">
        <f t="shared" si="0"/>
        <v>388.75200000000001</v>
      </c>
      <c r="O43" s="1">
        <f t="shared" si="1"/>
        <v>38</v>
      </c>
      <c r="P43" s="1">
        <v>37</v>
      </c>
      <c r="Q43" s="1" t="str">
        <f t="shared" si="2"/>
        <v>宮崎県</v>
      </c>
      <c r="R43" s="631">
        <f t="shared" si="3"/>
        <v>399.38</v>
      </c>
    </row>
    <row r="44" spans="2:18" x14ac:dyDescent="0.25">
      <c r="L44" s="1" t="s">
        <v>119</v>
      </c>
      <c r="M44" s="491">
        <f>'【本】全国からみた（延べ）_P5'!M44-'【本】全国からみた（外国人）_P7'!M44</f>
        <v>4169250</v>
      </c>
      <c r="N44" s="1">
        <f t="shared" si="0"/>
        <v>416.92500000000001</v>
      </c>
      <c r="O44" s="1">
        <f t="shared" si="1"/>
        <v>35</v>
      </c>
      <c r="P44" s="1">
        <v>38</v>
      </c>
      <c r="Q44" s="1" t="str">
        <f t="shared" si="2"/>
        <v>香川県</v>
      </c>
      <c r="R44" s="631">
        <f t="shared" si="3"/>
        <v>388.75200000000001</v>
      </c>
    </row>
    <row r="45" spans="2:18" x14ac:dyDescent="0.25">
      <c r="L45" s="1" t="s">
        <v>120</v>
      </c>
      <c r="M45" s="491">
        <f>'【本】全国からみた（延べ）_P5'!M45-'【本】全国からみた（外国人）_P7'!M45</f>
        <v>2807750</v>
      </c>
      <c r="N45" s="1">
        <f t="shared" si="0"/>
        <v>280.77499999999998</v>
      </c>
      <c r="O45" s="1">
        <f t="shared" si="1"/>
        <v>43</v>
      </c>
      <c r="P45" s="1">
        <v>39</v>
      </c>
      <c r="Q45" s="1" t="str">
        <f t="shared" si="2"/>
        <v>山口県</v>
      </c>
      <c r="R45" s="631">
        <f t="shared" si="3"/>
        <v>365.76</v>
      </c>
    </row>
    <row r="46" spans="2:18" x14ac:dyDescent="0.25">
      <c r="L46" s="1" t="s">
        <v>121</v>
      </c>
      <c r="M46" s="491">
        <f>'【本】全国からみた（延べ）_P5'!M46-'【本】全国からみた（外国人）_P7'!M46</f>
        <v>16158420</v>
      </c>
      <c r="N46" s="1">
        <f t="shared" si="0"/>
        <v>1615.8420000000001</v>
      </c>
      <c r="O46" s="1">
        <f t="shared" si="1"/>
        <v>10</v>
      </c>
      <c r="P46" s="1">
        <v>40</v>
      </c>
      <c r="Q46" s="1" t="str">
        <f t="shared" si="2"/>
        <v>島根県</v>
      </c>
      <c r="R46" s="631">
        <f t="shared" si="3"/>
        <v>353.75599999999997</v>
      </c>
    </row>
    <row r="47" spans="2:18" x14ac:dyDescent="0.25">
      <c r="L47" s="1" t="s">
        <v>122</v>
      </c>
      <c r="M47" s="491">
        <f>'【本】全国からみた（延べ）_P5'!M47-'【本】全国からみた（外国人）_P7'!M47</f>
        <v>2442490</v>
      </c>
      <c r="N47" s="1">
        <f t="shared" si="0"/>
        <v>244.249</v>
      </c>
      <c r="O47" s="1">
        <f t="shared" si="1"/>
        <v>45</v>
      </c>
      <c r="P47" s="1">
        <v>41</v>
      </c>
      <c r="Q47" s="1" t="str">
        <f t="shared" si="2"/>
        <v>秋田県</v>
      </c>
      <c r="R47" s="631">
        <f t="shared" si="3"/>
        <v>351.45299999999997</v>
      </c>
    </row>
    <row r="48" spans="2:18" x14ac:dyDescent="0.15">
      <c r="B48" s="133"/>
      <c r="I48" s="890" t="s">
        <v>410</v>
      </c>
      <c r="L48" s="1" t="s">
        <v>123</v>
      </c>
      <c r="M48" s="491">
        <f>'【本】全国からみた（延べ）_P5'!M48-'【本】全国からみた（外国人）_P7'!M48</f>
        <v>6495540</v>
      </c>
      <c r="N48" s="1">
        <f t="shared" si="0"/>
        <v>649.55399999999997</v>
      </c>
      <c r="O48" s="1">
        <f t="shared" si="1"/>
        <v>25</v>
      </c>
      <c r="P48" s="1">
        <v>42</v>
      </c>
      <c r="Q48" s="1" t="str">
        <f t="shared" si="2"/>
        <v>富山県</v>
      </c>
      <c r="R48" s="631">
        <f t="shared" si="3"/>
        <v>345.00599999999997</v>
      </c>
    </row>
    <row r="49" spans="2:18" x14ac:dyDescent="0.15">
      <c r="B49" s="24" t="s">
        <v>412</v>
      </c>
      <c r="L49" s="1" t="s">
        <v>124</v>
      </c>
      <c r="M49" s="491">
        <f>'【本】全国からみた（延べ）_P5'!M49-'【本】全国からみた（外国人）_P7'!M49</f>
        <v>6698480</v>
      </c>
      <c r="N49" s="1">
        <f t="shared" si="0"/>
        <v>669.84799999999996</v>
      </c>
      <c r="O49" s="1">
        <f t="shared" si="1"/>
        <v>23</v>
      </c>
      <c r="P49" s="1">
        <v>43</v>
      </c>
      <c r="Q49" s="1" t="str">
        <f t="shared" si="2"/>
        <v>高知県</v>
      </c>
      <c r="R49" s="631">
        <f t="shared" si="3"/>
        <v>280.77499999999998</v>
      </c>
    </row>
    <row r="50" spans="2:18" x14ac:dyDescent="0.15">
      <c r="B50" s="24" t="s">
        <v>146</v>
      </c>
      <c r="L50" s="1" t="s">
        <v>125</v>
      </c>
      <c r="M50" s="491">
        <f>'【本】全国からみた（延べ）_P5'!M50-'【本】全国からみた（外国人）_P7'!M50</f>
        <v>6695920</v>
      </c>
      <c r="N50" s="1">
        <f t="shared" si="0"/>
        <v>669.59199999999998</v>
      </c>
      <c r="O50" s="1">
        <f t="shared" si="1"/>
        <v>24</v>
      </c>
      <c r="P50" s="1">
        <v>44</v>
      </c>
      <c r="Q50" s="1" t="str">
        <f t="shared" si="2"/>
        <v>鳥取県</v>
      </c>
      <c r="R50" s="631">
        <f t="shared" si="3"/>
        <v>270.33199999999999</v>
      </c>
    </row>
    <row r="51" spans="2:18" x14ac:dyDescent="0.25">
      <c r="L51" s="1" t="s">
        <v>126</v>
      </c>
      <c r="M51" s="491">
        <f>'【本】全国からみた（延べ）_P5'!M51-'【本】全国からみた（外国人）_P7'!M51</f>
        <v>3993800</v>
      </c>
      <c r="N51" s="1">
        <f t="shared" si="0"/>
        <v>399.38</v>
      </c>
      <c r="O51" s="1">
        <f t="shared" si="1"/>
        <v>37</v>
      </c>
      <c r="P51" s="1">
        <v>45</v>
      </c>
      <c r="Q51" s="1" t="str">
        <f t="shared" si="2"/>
        <v>佐賀県</v>
      </c>
      <c r="R51" s="631">
        <f t="shared" si="3"/>
        <v>244.249</v>
      </c>
    </row>
    <row r="52" spans="2:18" x14ac:dyDescent="0.25">
      <c r="L52" s="1" t="s">
        <v>127</v>
      </c>
      <c r="M52" s="491">
        <f>'【本】全国からみた（延べ）_P5'!M52-'【本】全国からみた（外国人）_P7'!M52</f>
        <v>7526440</v>
      </c>
      <c r="N52" s="1">
        <f t="shared" si="0"/>
        <v>752.64400000000001</v>
      </c>
      <c r="O52" s="1">
        <f t="shared" si="1"/>
        <v>21</v>
      </c>
      <c r="P52" s="1">
        <v>46</v>
      </c>
      <c r="Q52" s="1" t="str">
        <f t="shared" si="2"/>
        <v>徳島県</v>
      </c>
      <c r="R52" s="631">
        <f t="shared" si="3"/>
        <v>243.499</v>
      </c>
    </row>
    <row r="53" spans="2:18" x14ac:dyDescent="0.25">
      <c r="L53" s="1" t="s">
        <v>128</v>
      </c>
      <c r="M53" s="491">
        <f>'【本】全国からみた（延べ）_P5'!M53-'【本】全国からみた（外国人）_P7'!M53</f>
        <v>25114910</v>
      </c>
      <c r="N53" s="1">
        <f t="shared" si="0"/>
        <v>2511.491</v>
      </c>
      <c r="O53" s="1">
        <f t="shared" si="1"/>
        <v>4</v>
      </c>
      <c r="P53" s="1">
        <v>47</v>
      </c>
      <c r="Q53" s="1" t="str">
        <f t="shared" si="2"/>
        <v>奈良県</v>
      </c>
      <c r="R53" s="631">
        <f t="shared" si="3"/>
        <v>219.10300000000001</v>
      </c>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40CA-4FAB-4352-AACF-7791BC6FF97C}">
  <sheetPr codeName="Sheet14">
    <tabColor theme="3"/>
  </sheetPr>
  <dimension ref="A1:U53"/>
  <sheetViews>
    <sheetView showGridLines="0" zoomScale="85" zoomScaleNormal="85" workbookViewId="0">
      <selection activeCell="P48" sqref="P48:Q48"/>
    </sheetView>
  </sheetViews>
  <sheetFormatPr defaultColWidth="9" defaultRowHeight="14.25" x14ac:dyDescent="0.25"/>
  <cols>
    <col min="1" max="1" width="3.125" style="2"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8"/>
    </row>
    <row r="2" spans="1:21" x14ac:dyDescent="0.25">
      <c r="L2" s="1" t="s">
        <v>306</v>
      </c>
    </row>
    <row r="3" spans="1:21" x14ac:dyDescent="0.25">
      <c r="A3" s="2" t="s">
        <v>224</v>
      </c>
      <c r="L3" s="1" t="s">
        <v>413</v>
      </c>
    </row>
    <row r="4" spans="1:21" x14ac:dyDescent="0.25">
      <c r="I4" s="488" t="s">
        <v>759</v>
      </c>
    </row>
    <row r="5" spans="1:21" x14ac:dyDescent="0.25">
      <c r="L5" s="1" t="s">
        <v>354</v>
      </c>
      <c r="Q5" s="1" t="s">
        <v>356</v>
      </c>
      <c r="R5" s="489">
        <f>SUM(R7:R53)</f>
        <v>11565.635999999999</v>
      </c>
    </row>
    <row r="6" spans="1:21" x14ac:dyDescent="0.25">
      <c r="M6" s="1" t="s">
        <v>357</v>
      </c>
      <c r="N6" s="1" t="s">
        <v>359</v>
      </c>
      <c r="O6" s="1" t="s">
        <v>20</v>
      </c>
      <c r="P6" s="1" t="s">
        <v>181</v>
      </c>
      <c r="Q6" s="1" t="s">
        <v>361</v>
      </c>
      <c r="R6" s="1" t="s">
        <v>362</v>
      </c>
      <c r="T6" s="1" t="s">
        <v>363</v>
      </c>
    </row>
    <row r="7" spans="1:21" x14ac:dyDescent="0.25">
      <c r="L7" s="1" t="s">
        <v>83</v>
      </c>
      <c r="M7" s="487">
        <v>8805160</v>
      </c>
      <c r="N7" s="1">
        <f>M7/10000</f>
        <v>880.51599999999996</v>
      </c>
      <c r="O7" s="1">
        <f>_xlfn.RANK.EQ(N7,N$7:N$53,0)</f>
        <v>4</v>
      </c>
      <c r="P7" s="1">
        <v>1</v>
      </c>
      <c r="Q7" s="1" t="str">
        <f>INDEX(L$7:L$53,MATCH(P7,O$7:O$53,0))</f>
        <v>東京都</v>
      </c>
      <c r="R7" s="631">
        <f>INDEX(N$7:N$53,MATCH(P7,O$7:O$53,0))</f>
        <v>2935.0650000000001</v>
      </c>
      <c r="T7" s="1" t="s">
        <v>20</v>
      </c>
      <c r="U7" s="490">
        <f>O49</f>
        <v>18</v>
      </c>
    </row>
    <row r="8" spans="1:21" x14ac:dyDescent="0.25">
      <c r="L8" s="1" t="s">
        <v>84</v>
      </c>
      <c r="M8" s="487">
        <v>356550</v>
      </c>
      <c r="N8" s="1">
        <f t="shared" ref="N8:N53" si="0">M8/10000</f>
        <v>35.655000000000001</v>
      </c>
      <c r="O8" s="1">
        <f t="shared" ref="O8:O53" si="1">_xlfn.RANK.EQ(N8,N$7:N$53,0)</f>
        <v>31</v>
      </c>
      <c r="P8" s="1">
        <v>2</v>
      </c>
      <c r="Q8" s="1" t="str">
        <f t="shared" ref="Q8:Q53" si="2">INDEX(L$7:L$53,MATCH(P8,O$7:O$53,0))</f>
        <v>大阪府</v>
      </c>
      <c r="R8" s="631">
        <f t="shared" ref="R8:R53" si="3">INDEX(N$7:N$53,MATCH(P8,O$7:O$53,0))</f>
        <v>1792.617</v>
      </c>
      <c r="T8" s="1" t="s">
        <v>180</v>
      </c>
      <c r="U8" s="489">
        <f>N49</f>
        <v>93.498999999999995</v>
      </c>
    </row>
    <row r="9" spans="1:21" x14ac:dyDescent="0.25">
      <c r="L9" s="1" t="s">
        <v>85</v>
      </c>
      <c r="M9" s="487">
        <v>343970</v>
      </c>
      <c r="N9" s="1">
        <f t="shared" si="0"/>
        <v>34.396999999999998</v>
      </c>
      <c r="O9" s="1">
        <f t="shared" si="1"/>
        <v>33</v>
      </c>
      <c r="P9" s="1">
        <v>3</v>
      </c>
      <c r="Q9" s="1" t="str">
        <f t="shared" si="2"/>
        <v>京都府</v>
      </c>
      <c r="R9" s="631">
        <f t="shared" si="3"/>
        <v>1202.5050000000001</v>
      </c>
    </row>
    <row r="10" spans="1:21" x14ac:dyDescent="0.25">
      <c r="L10" s="1" t="s">
        <v>86</v>
      </c>
      <c r="M10" s="487">
        <v>563040</v>
      </c>
      <c r="N10" s="1">
        <f t="shared" si="0"/>
        <v>56.304000000000002</v>
      </c>
      <c r="O10" s="1">
        <f t="shared" si="1"/>
        <v>23</v>
      </c>
      <c r="P10" s="1">
        <v>4</v>
      </c>
      <c r="Q10" s="1" t="str">
        <f t="shared" si="2"/>
        <v>北海道</v>
      </c>
      <c r="R10" s="631">
        <f t="shared" si="3"/>
        <v>880.51599999999996</v>
      </c>
    </row>
    <row r="11" spans="1:21" x14ac:dyDescent="0.25">
      <c r="L11" s="1" t="s">
        <v>87</v>
      </c>
      <c r="M11" s="487">
        <v>139400</v>
      </c>
      <c r="N11" s="1">
        <f t="shared" si="0"/>
        <v>13.94</v>
      </c>
      <c r="O11" s="1">
        <f t="shared" si="1"/>
        <v>42</v>
      </c>
      <c r="P11" s="1">
        <v>5</v>
      </c>
      <c r="Q11" s="1" t="str">
        <f t="shared" si="2"/>
        <v>沖縄県</v>
      </c>
      <c r="R11" s="631">
        <f t="shared" si="3"/>
        <v>775.07600000000002</v>
      </c>
    </row>
    <row r="12" spans="1:21" x14ac:dyDescent="0.25">
      <c r="L12" s="1" t="s">
        <v>88</v>
      </c>
      <c r="M12" s="487">
        <v>234050</v>
      </c>
      <c r="N12" s="1">
        <f t="shared" si="0"/>
        <v>23.405000000000001</v>
      </c>
      <c r="O12" s="1">
        <f t="shared" si="1"/>
        <v>36</v>
      </c>
      <c r="P12" s="1">
        <v>6</v>
      </c>
      <c r="Q12" s="1" t="str">
        <f t="shared" si="2"/>
        <v>千葉県</v>
      </c>
      <c r="R12" s="631">
        <f t="shared" si="3"/>
        <v>479.82499999999999</v>
      </c>
    </row>
    <row r="13" spans="1:21" x14ac:dyDescent="0.25">
      <c r="L13" s="1" t="s">
        <v>89</v>
      </c>
      <c r="M13" s="487">
        <v>214690</v>
      </c>
      <c r="N13" s="1">
        <f t="shared" si="0"/>
        <v>21.469000000000001</v>
      </c>
      <c r="O13" s="1">
        <f t="shared" si="1"/>
        <v>40</v>
      </c>
      <c r="P13" s="1">
        <v>7</v>
      </c>
      <c r="Q13" s="1" t="str">
        <f t="shared" si="2"/>
        <v>福岡県</v>
      </c>
      <c r="R13" s="631">
        <f t="shared" si="3"/>
        <v>426.19600000000003</v>
      </c>
    </row>
    <row r="14" spans="1:21" x14ac:dyDescent="0.25">
      <c r="L14" s="1" t="s">
        <v>90</v>
      </c>
      <c r="M14" s="487">
        <v>217410</v>
      </c>
      <c r="N14" s="1">
        <f t="shared" si="0"/>
        <v>21.741</v>
      </c>
      <c r="O14" s="1">
        <f t="shared" si="1"/>
        <v>38</v>
      </c>
      <c r="P14" s="1">
        <v>8</v>
      </c>
      <c r="Q14" s="1" t="str">
        <f t="shared" si="2"/>
        <v>愛知県</v>
      </c>
      <c r="R14" s="631">
        <f t="shared" si="3"/>
        <v>363.35</v>
      </c>
    </row>
    <row r="15" spans="1:21" x14ac:dyDescent="0.25">
      <c r="L15" s="1" t="s">
        <v>91</v>
      </c>
      <c r="M15" s="487">
        <v>354830</v>
      </c>
      <c r="N15" s="1">
        <f t="shared" si="0"/>
        <v>35.482999999999997</v>
      </c>
      <c r="O15" s="1">
        <f t="shared" si="1"/>
        <v>32</v>
      </c>
      <c r="P15" s="1">
        <v>9</v>
      </c>
      <c r="Q15" s="1" t="str">
        <f t="shared" si="2"/>
        <v>神奈川県</v>
      </c>
      <c r="R15" s="631">
        <f t="shared" si="3"/>
        <v>324.87</v>
      </c>
    </row>
    <row r="16" spans="1:21" x14ac:dyDescent="0.25">
      <c r="L16" s="1" t="s">
        <v>92</v>
      </c>
      <c r="M16" s="487">
        <v>292490</v>
      </c>
      <c r="N16" s="1">
        <f t="shared" si="0"/>
        <v>29.248999999999999</v>
      </c>
      <c r="O16" s="1">
        <f t="shared" si="1"/>
        <v>35</v>
      </c>
      <c r="P16" s="1">
        <v>10</v>
      </c>
      <c r="Q16" s="1" t="str">
        <f t="shared" si="2"/>
        <v>静岡県</v>
      </c>
      <c r="R16" s="631">
        <f t="shared" si="3"/>
        <v>249.37899999999999</v>
      </c>
    </row>
    <row r="17" spans="12:18" x14ac:dyDescent="0.25">
      <c r="L17" s="1" t="s">
        <v>93</v>
      </c>
      <c r="M17" s="487">
        <v>219520</v>
      </c>
      <c r="N17" s="1">
        <f t="shared" si="0"/>
        <v>21.952000000000002</v>
      </c>
      <c r="O17" s="1">
        <f t="shared" si="1"/>
        <v>37</v>
      </c>
      <c r="P17" s="1">
        <v>11</v>
      </c>
      <c r="Q17" s="1" t="str">
        <f t="shared" si="2"/>
        <v>山梨県</v>
      </c>
      <c r="R17" s="631">
        <f t="shared" si="3"/>
        <v>205.49600000000001</v>
      </c>
    </row>
    <row r="18" spans="12:18" x14ac:dyDescent="0.25">
      <c r="L18" s="1" t="s">
        <v>94</v>
      </c>
      <c r="M18" s="487">
        <v>4798250</v>
      </c>
      <c r="N18" s="1">
        <f t="shared" si="0"/>
        <v>479.82499999999999</v>
      </c>
      <c r="O18" s="1">
        <f t="shared" si="1"/>
        <v>6</v>
      </c>
      <c r="P18" s="1">
        <v>12</v>
      </c>
      <c r="Q18" s="1" t="str">
        <f t="shared" si="2"/>
        <v>岐阜県</v>
      </c>
      <c r="R18" s="631">
        <f t="shared" si="3"/>
        <v>166.03299999999999</v>
      </c>
    </row>
    <row r="19" spans="12:18" x14ac:dyDescent="0.25">
      <c r="L19" s="1" t="s">
        <v>95</v>
      </c>
      <c r="M19" s="487">
        <v>29350650</v>
      </c>
      <c r="N19" s="1">
        <f t="shared" si="0"/>
        <v>2935.0650000000001</v>
      </c>
      <c r="O19" s="1">
        <f t="shared" si="1"/>
        <v>1</v>
      </c>
      <c r="P19" s="1">
        <v>13</v>
      </c>
      <c r="Q19" s="1" t="str">
        <f t="shared" si="2"/>
        <v>長野県</v>
      </c>
      <c r="R19" s="631">
        <f t="shared" si="3"/>
        <v>157.75700000000001</v>
      </c>
    </row>
    <row r="20" spans="12:18" x14ac:dyDescent="0.25">
      <c r="L20" s="1" t="s">
        <v>96</v>
      </c>
      <c r="M20" s="487">
        <v>3248700</v>
      </c>
      <c r="N20" s="1">
        <f t="shared" si="0"/>
        <v>324.87</v>
      </c>
      <c r="O20" s="1">
        <f t="shared" si="1"/>
        <v>9</v>
      </c>
      <c r="P20" s="1">
        <v>14</v>
      </c>
      <c r="Q20" s="1" t="str">
        <f t="shared" si="2"/>
        <v>兵庫県</v>
      </c>
      <c r="R20" s="631">
        <f t="shared" si="3"/>
        <v>136.685</v>
      </c>
    </row>
    <row r="21" spans="12:18" x14ac:dyDescent="0.25">
      <c r="L21" s="1" t="s">
        <v>97</v>
      </c>
      <c r="M21" s="487">
        <v>480490</v>
      </c>
      <c r="N21" s="1">
        <f t="shared" si="0"/>
        <v>48.048999999999999</v>
      </c>
      <c r="O21" s="1">
        <f t="shared" si="1"/>
        <v>26</v>
      </c>
      <c r="P21" s="1">
        <v>15</v>
      </c>
      <c r="Q21" s="1" t="str">
        <f t="shared" si="2"/>
        <v>広島県</v>
      </c>
      <c r="R21" s="631">
        <f t="shared" si="3"/>
        <v>132.22800000000001</v>
      </c>
    </row>
    <row r="22" spans="12:18" x14ac:dyDescent="0.25">
      <c r="L22" s="1" t="s">
        <v>98</v>
      </c>
      <c r="M22" s="487">
        <v>357830</v>
      </c>
      <c r="N22" s="1">
        <f t="shared" si="0"/>
        <v>35.783000000000001</v>
      </c>
      <c r="O22" s="1">
        <f t="shared" si="1"/>
        <v>30</v>
      </c>
      <c r="P22" s="1">
        <v>16</v>
      </c>
      <c r="Q22" s="1" t="str">
        <f t="shared" si="2"/>
        <v>大分県</v>
      </c>
      <c r="R22" s="631">
        <f t="shared" si="3"/>
        <v>120.678</v>
      </c>
    </row>
    <row r="23" spans="12:18" x14ac:dyDescent="0.25">
      <c r="L23" s="1" t="s">
        <v>99</v>
      </c>
      <c r="M23" s="487">
        <v>984720</v>
      </c>
      <c r="N23" s="1">
        <f t="shared" si="0"/>
        <v>98.471999999999994</v>
      </c>
      <c r="O23" s="1">
        <f t="shared" si="1"/>
        <v>17</v>
      </c>
      <c r="P23" s="1">
        <v>17</v>
      </c>
      <c r="Q23" s="1" t="str">
        <f t="shared" si="2"/>
        <v>石川県</v>
      </c>
      <c r="R23" s="631">
        <f t="shared" si="3"/>
        <v>98.471999999999994</v>
      </c>
    </row>
    <row r="24" spans="12:18" x14ac:dyDescent="0.25">
      <c r="L24" s="1" t="s">
        <v>100</v>
      </c>
      <c r="M24" s="487">
        <v>97730</v>
      </c>
      <c r="N24" s="1">
        <f t="shared" si="0"/>
        <v>9.7729999999999997</v>
      </c>
      <c r="O24" s="1">
        <f t="shared" si="1"/>
        <v>46</v>
      </c>
      <c r="P24" s="1">
        <v>18</v>
      </c>
      <c r="Q24" s="1" t="str">
        <f t="shared" si="2"/>
        <v>熊本県</v>
      </c>
      <c r="R24" s="631">
        <f t="shared" si="3"/>
        <v>93.498999999999995</v>
      </c>
    </row>
    <row r="25" spans="12:18" x14ac:dyDescent="0.25">
      <c r="L25" s="1" t="s">
        <v>101</v>
      </c>
      <c r="M25" s="487">
        <v>2054960</v>
      </c>
      <c r="N25" s="1">
        <f t="shared" si="0"/>
        <v>205.49600000000001</v>
      </c>
      <c r="O25" s="1">
        <f t="shared" si="1"/>
        <v>11</v>
      </c>
      <c r="P25" s="1">
        <v>19</v>
      </c>
      <c r="Q25" s="1" t="str">
        <f t="shared" si="2"/>
        <v>鹿児島県</v>
      </c>
      <c r="R25" s="631">
        <f t="shared" si="3"/>
        <v>83.99</v>
      </c>
    </row>
    <row r="26" spans="12:18" x14ac:dyDescent="0.25">
      <c r="L26" s="1" t="s">
        <v>102</v>
      </c>
      <c r="M26" s="487">
        <v>1577570</v>
      </c>
      <c r="N26" s="1">
        <f t="shared" si="0"/>
        <v>157.75700000000001</v>
      </c>
      <c r="O26" s="1">
        <f t="shared" si="1"/>
        <v>13</v>
      </c>
      <c r="P26" s="1">
        <v>20</v>
      </c>
      <c r="Q26" s="1" t="str">
        <f t="shared" si="2"/>
        <v>香川県</v>
      </c>
      <c r="R26" s="631">
        <f t="shared" si="3"/>
        <v>77.173000000000002</v>
      </c>
    </row>
    <row r="27" spans="12:18" x14ac:dyDescent="0.25">
      <c r="L27" s="1" t="s">
        <v>103</v>
      </c>
      <c r="M27" s="487">
        <v>1660330</v>
      </c>
      <c r="N27" s="1">
        <f t="shared" si="0"/>
        <v>166.03299999999999</v>
      </c>
      <c r="O27" s="1">
        <f t="shared" si="1"/>
        <v>12</v>
      </c>
      <c r="P27" s="1">
        <v>21</v>
      </c>
      <c r="Q27" s="1" t="str">
        <f t="shared" si="2"/>
        <v>長崎県</v>
      </c>
      <c r="R27" s="631">
        <f t="shared" si="3"/>
        <v>75.331000000000003</v>
      </c>
    </row>
    <row r="28" spans="12:18" x14ac:dyDescent="0.25">
      <c r="L28" s="1" t="s">
        <v>104</v>
      </c>
      <c r="M28" s="487">
        <v>2493790</v>
      </c>
      <c r="N28" s="1">
        <f t="shared" si="0"/>
        <v>249.37899999999999</v>
      </c>
      <c r="O28" s="1">
        <f t="shared" si="1"/>
        <v>10</v>
      </c>
      <c r="P28" s="1">
        <v>22</v>
      </c>
      <c r="Q28" s="1" t="str">
        <f t="shared" si="2"/>
        <v>和歌山県</v>
      </c>
      <c r="R28" s="631">
        <f t="shared" si="3"/>
        <v>65.847999999999999</v>
      </c>
    </row>
    <row r="29" spans="12:18" x14ac:dyDescent="0.25">
      <c r="L29" s="1" t="s">
        <v>105</v>
      </c>
      <c r="M29" s="487">
        <v>3633500</v>
      </c>
      <c r="N29" s="1">
        <f t="shared" si="0"/>
        <v>363.35</v>
      </c>
      <c r="O29" s="1">
        <f t="shared" si="1"/>
        <v>8</v>
      </c>
      <c r="P29" s="1">
        <v>23</v>
      </c>
      <c r="Q29" s="1" t="str">
        <f t="shared" si="2"/>
        <v>宮城県</v>
      </c>
      <c r="R29" s="631">
        <f t="shared" si="3"/>
        <v>56.304000000000002</v>
      </c>
    </row>
    <row r="30" spans="12:18" x14ac:dyDescent="0.25">
      <c r="L30" s="1" t="s">
        <v>106</v>
      </c>
      <c r="M30" s="487">
        <v>388950</v>
      </c>
      <c r="N30" s="1">
        <f t="shared" si="0"/>
        <v>38.895000000000003</v>
      </c>
      <c r="O30" s="1">
        <f t="shared" si="1"/>
        <v>28</v>
      </c>
      <c r="P30" s="1">
        <v>24</v>
      </c>
      <c r="Q30" s="1" t="str">
        <f t="shared" si="2"/>
        <v>奈良県</v>
      </c>
      <c r="R30" s="631">
        <f t="shared" si="3"/>
        <v>53.529000000000003</v>
      </c>
    </row>
    <row r="31" spans="12:18" x14ac:dyDescent="0.25">
      <c r="L31" s="1" t="s">
        <v>107</v>
      </c>
      <c r="M31" s="487">
        <v>423890</v>
      </c>
      <c r="N31" s="1">
        <f t="shared" si="0"/>
        <v>42.389000000000003</v>
      </c>
      <c r="O31" s="1">
        <f t="shared" si="1"/>
        <v>27</v>
      </c>
      <c r="P31" s="1">
        <v>25</v>
      </c>
      <c r="Q31" s="1" t="str">
        <f t="shared" si="2"/>
        <v>岡山県</v>
      </c>
      <c r="R31" s="631">
        <f t="shared" si="3"/>
        <v>48.66</v>
      </c>
    </row>
    <row r="32" spans="12:18" x14ac:dyDescent="0.25">
      <c r="L32" s="1" t="s">
        <v>108</v>
      </c>
      <c r="M32" s="487">
        <v>12025050</v>
      </c>
      <c r="N32" s="1">
        <f t="shared" si="0"/>
        <v>1202.5050000000001</v>
      </c>
      <c r="O32" s="1">
        <f t="shared" si="1"/>
        <v>3</v>
      </c>
      <c r="P32" s="1">
        <v>26</v>
      </c>
      <c r="Q32" s="1" t="str">
        <f t="shared" si="2"/>
        <v>新潟県</v>
      </c>
      <c r="R32" s="631">
        <f t="shared" si="3"/>
        <v>48.048999999999999</v>
      </c>
    </row>
    <row r="33" spans="9:18" x14ac:dyDescent="0.25">
      <c r="L33" s="1" t="s">
        <v>109</v>
      </c>
      <c r="M33" s="487">
        <v>17926170</v>
      </c>
      <c r="N33" s="1">
        <f t="shared" si="0"/>
        <v>1792.617</v>
      </c>
      <c r="O33" s="1">
        <f t="shared" si="1"/>
        <v>2</v>
      </c>
      <c r="P33" s="1">
        <v>27</v>
      </c>
      <c r="Q33" s="1" t="str">
        <f t="shared" si="2"/>
        <v>滋賀県</v>
      </c>
      <c r="R33" s="631">
        <f t="shared" si="3"/>
        <v>42.389000000000003</v>
      </c>
    </row>
    <row r="34" spans="9:18" x14ac:dyDescent="0.25">
      <c r="L34" s="1" t="s">
        <v>110</v>
      </c>
      <c r="M34" s="487">
        <v>1366850</v>
      </c>
      <c r="N34" s="1">
        <f t="shared" si="0"/>
        <v>136.685</v>
      </c>
      <c r="O34" s="1">
        <f t="shared" si="1"/>
        <v>14</v>
      </c>
      <c r="P34" s="1">
        <v>28</v>
      </c>
      <c r="Q34" s="1" t="str">
        <f t="shared" si="2"/>
        <v>三重県</v>
      </c>
      <c r="R34" s="631">
        <f t="shared" si="3"/>
        <v>38.895000000000003</v>
      </c>
    </row>
    <row r="35" spans="9:18" x14ac:dyDescent="0.25">
      <c r="L35" s="1" t="s">
        <v>111</v>
      </c>
      <c r="M35" s="487">
        <v>535290</v>
      </c>
      <c r="N35" s="1">
        <f t="shared" si="0"/>
        <v>53.529000000000003</v>
      </c>
      <c r="O35" s="1">
        <f t="shared" si="1"/>
        <v>24</v>
      </c>
      <c r="P35" s="1">
        <v>29</v>
      </c>
      <c r="Q35" s="1" t="str">
        <f t="shared" si="2"/>
        <v>佐賀県</v>
      </c>
      <c r="R35" s="631">
        <f t="shared" si="3"/>
        <v>35.923999999999999</v>
      </c>
    </row>
    <row r="36" spans="9:18" x14ac:dyDescent="0.25">
      <c r="L36" s="1" t="s">
        <v>82</v>
      </c>
      <c r="M36" s="487">
        <v>658480</v>
      </c>
      <c r="N36" s="1">
        <f t="shared" si="0"/>
        <v>65.847999999999999</v>
      </c>
      <c r="O36" s="1">
        <f t="shared" si="1"/>
        <v>22</v>
      </c>
      <c r="P36" s="1">
        <v>30</v>
      </c>
      <c r="Q36" s="1" t="str">
        <f t="shared" si="2"/>
        <v>富山県</v>
      </c>
      <c r="R36" s="631">
        <f t="shared" si="3"/>
        <v>35.783000000000001</v>
      </c>
    </row>
    <row r="37" spans="9:18" x14ac:dyDescent="0.25">
      <c r="L37" s="1" t="s">
        <v>112</v>
      </c>
      <c r="M37" s="487">
        <v>184600</v>
      </c>
      <c r="N37" s="1">
        <f t="shared" si="0"/>
        <v>18.46</v>
      </c>
      <c r="O37" s="1">
        <f t="shared" si="1"/>
        <v>41</v>
      </c>
      <c r="P37" s="1">
        <v>31</v>
      </c>
      <c r="Q37" s="1" t="str">
        <f t="shared" si="2"/>
        <v>青森県</v>
      </c>
      <c r="R37" s="631">
        <f t="shared" si="3"/>
        <v>35.655000000000001</v>
      </c>
    </row>
    <row r="38" spans="9:18" x14ac:dyDescent="0.25">
      <c r="L38" s="1" t="s">
        <v>113</v>
      </c>
      <c r="M38" s="487">
        <v>104090</v>
      </c>
      <c r="N38" s="1">
        <f t="shared" si="0"/>
        <v>10.409000000000001</v>
      </c>
      <c r="O38" s="1">
        <f t="shared" si="1"/>
        <v>45</v>
      </c>
      <c r="P38" s="1">
        <v>32</v>
      </c>
      <c r="Q38" s="1" t="str">
        <f t="shared" si="2"/>
        <v>栃木県</v>
      </c>
      <c r="R38" s="631">
        <f t="shared" si="3"/>
        <v>35.482999999999997</v>
      </c>
    </row>
    <row r="39" spans="9:18" x14ac:dyDescent="0.25">
      <c r="L39" s="1" t="s">
        <v>114</v>
      </c>
      <c r="M39" s="487">
        <v>486600</v>
      </c>
      <c r="N39" s="1">
        <f t="shared" si="0"/>
        <v>48.66</v>
      </c>
      <c r="O39" s="1">
        <f t="shared" si="1"/>
        <v>25</v>
      </c>
      <c r="P39" s="1">
        <v>33</v>
      </c>
      <c r="Q39" s="1" t="str">
        <f t="shared" si="2"/>
        <v>岩手県</v>
      </c>
      <c r="R39" s="631">
        <f t="shared" si="3"/>
        <v>34.396999999999998</v>
      </c>
    </row>
    <row r="40" spans="9:18" x14ac:dyDescent="0.25">
      <c r="L40" s="1" t="s">
        <v>115</v>
      </c>
      <c r="M40" s="487">
        <v>1322280</v>
      </c>
      <c r="N40" s="1">
        <f t="shared" si="0"/>
        <v>132.22800000000001</v>
      </c>
      <c r="O40" s="1">
        <f t="shared" si="1"/>
        <v>15</v>
      </c>
      <c r="P40" s="1">
        <v>34</v>
      </c>
      <c r="Q40" s="1" t="str">
        <f t="shared" si="2"/>
        <v>宮崎県</v>
      </c>
      <c r="R40" s="631">
        <f t="shared" si="3"/>
        <v>32.625999999999998</v>
      </c>
    </row>
    <row r="41" spans="9:18" x14ac:dyDescent="0.25">
      <c r="L41" s="1" t="s">
        <v>116</v>
      </c>
      <c r="M41" s="487">
        <v>104360</v>
      </c>
      <c r="N41" s="1">
        <f t="shared" si="0"/>
        <v>10.436</v>
      </c>
      <c r="O41" s="1">
        <f t="shared" si="1"/>
        <v>44</v>
      </c>
      <c r="P41" s="1">
        <v>35</v>
      </c>
      <c r="Q41" s="1" t="str">
        <f t="shared" si="2"/>
        <v>群馬県</v>
      </c>
      <c r="R41" s="631">
        <f t="shared" si="3"/>
        <v>29.248999999999999</v>
      </c>
    </row>
    <row r="42" spans="9:18" x14ac:dyDescent="0.25">
      <c r="L42" s="1" t="s">
        <v>117</v>
      </c>
      <c r="M42" s="487">
        <v>133560</v>
      </c>
      <c r="N42" s="1">
        <f t="shared" si="0"/>
        <v>13.356</v>
      </c>
      <c r="O42" s="1">
        <f t="shared" si="1"/>
        <v>43</v>
      </c>
      <c r="P42" s="1">
        <v>36</v>
      </c>
      <c r="Q42" s="1" t="str">
        <f t="shared" si="2"/>
        <v>山形県</v>
      </c>
      <c r="R42" s="631">
        <f t="shared" si="3"/>
        <v>23.405000000000001</v>
      </c>
    </row>
    <row r="43" spans="9:18" x14ac:dyDescent="0.25">
      <c r="L43" s="1" t="s">
        <v>118</v>
      </c>
      <c r="M43" s="487">
        <v>771730</v>
      </c>
      <c r="N43" s="1">
        <f t="shared" si="0"/>
        <v>77.173000000000002</v>
      </c>
      <c r="O43" s="1">
        <f t="shared" si="1"/>
        <v>20</v>
      </c>
      <c r="P43" s="1">
        <v>37</v>
      </c>
      <c r="Q43" s="1" t="str">
        <f t="shared" si="2"/>
        <v>埼玉県</v>
      </c>
      <c r="R43" s="631">
        <f t="shared" si="3"/>
        <v>21.952000000000002</v>
      </c>
    </row>
    <row r="44" spans="9:18" x14ac:dyDescent="0.25">
      <c r="L44" s="1" t="s">
        <v>119</v>
      </c>
      <c r="M44" s="487">
        <v>216270</v>
      </c>
      <c r="N44" s="1">
        <f t="shared" si="0"/>
        <v>21.626999999999999</v>
      </c>
      <c r="O44" s="1">
        <f t="shared" si="1"/>
        <v>39</v>
      </c>
      <c r="P44" s="1">
        <v>38</v>
      </c>
      <c r="Q44" s="1" t="str">
        <f t="shared" si="2"/>
        <v>茨城県</v>
      </c>
      <c r="R44" s="631">
        <f t="shared" si="3"/>
        <v>21.741</v>
      </c>
    </row>
    <row r="45" spans="9:18" x14ac:dyDescent="0.25">
      <c r="L45" s="1" t="s">
        <v>120</v>
      </c>
      <c r="M45" s="487">
        <v>95360</v>
      </c>
      <c r="N45" s="1">
        <f t="shared" si="0"/>
        <v>9.5359999999999996</v>
      </c>
      <c r="O45" s="1">
        <f t="shared" si="1"/>
        <v>47</v>
      </c>
      <c r="P45" s="1">
        <v>39</v>
      </c>
      <c r="Q45" s="1" t="str">
        <f t="shared" si="2"/>
        <v>愛媛県</v>
      </c>
      <c r="R45" s="631">
        <f t="shared" si="3"/>
        <v>21.626999999999999</v>
      </c>
    </row>
    <row r="46" spans="9:18" x14ac:dyDescent="0.25">
      <c r="L46" s="1" t="s">
        <v>121</v>
      </c>
      <c r="M46" s="487">
        <v>4261960</v>
      </c>
      <c r="N46" s="1">
        <f t="shared" si="0"/>
        <v>426.19600000000003</v>
      </c>
      <c r="O46" s="1">
        <f t="shared" si="1"/>
        <v>7</v>
      </c>
      <c r="P46" s="1">
        <v>40</v>
      </c>
      <c r="Q46" s="1" t="str">
        <f t="shared" si="2"/>
        <v>福島県</v>
      </c>
      <c r="R46" s="631">
        <f t="shared" si="3"/>
        <v>21.469000000000001</v>
      </c>
    </row>
    <row r="47" spans="9:18" x14ac:dyDescent="0.25">
      <c r="L47" s="1" t="s">
        <v>122</v>
      </c>
      <c r="M47" s="487">
        <v>359240</v>
      </c>
      <c r="N47" s="1">
        <f t="shared" si="0"/>
        <v>35.923999999999999</v>
      </c>
      <c r="O47" s="1">
        <f t="shared" si="1"/>
        <v>29</v>
      </c>
      <c r="P47" s="1">
        <v>41</v>
      </c>
      <c r="Q47" s="1" t="str">
        <f t="shared" si="2"/>
        <v>鳥取県</v>
      </c>
      <c r="R47" s="631">
        <f t="shared" si="3"/>
        <v>18.46</v>
      </c>
    </row>
    <row r="48" spans="9:18" x14ac:dyDescent="0.15">
      <c r="I48" s="890" t="s">
        <v>410</v>
      </c>
      <c r="L48" s="1" t="s">
        <v>123</v>
      </c>
      <c r="M48" s="487">
        <v>753310</v>
      </c>
      <c r="N48" s="1">
        <f t="shared" si="0"/>
        <v>75.331000000000003</v>
      </c>
      <c r="O48" s="1">
        <f t="shared" si="1"/>
        <v>21</v>
      </c>
      <c r="P48" s="1">
        <v>42</v>
      </c>
      <c r="Q48" s="1" t="str">
        <f t="shared" si="2"/>
        <v>秋田県</v>
      </c>
      <c r="R48" s="631">
        <f t="shared" si="3"/>
        <v>13.94</v>
      </c>
    </row>
    <row r="49" spans="12:18" x14ac:dyDescent="0.25">
      <c r="L49" s="1" t="s">
        <v>124</v>
      </c>
      <c r="M49" s="487">
        <v>934990</v>
      </c>
      <c r="N49" s="1">
        <f t="shared" si="0"/>
        <v>93.498999999999995</v>
      </c>
      <c r="O49" s="1">
        <f t="shared" si="1"/>
        <v>18</v>
      </c>
      <c r="P49" s="1">
        <v>43</v>
      </c>
      <c r="Q49" s="1" t="str">
        <f t="shared" si="2"/>
        <v>徳島県</v>
      </c>
      <c r="R49" s="631">
        <f t="shared" si="3"/>
        <v>13.356</v>
      </c>
    </row>
    <row r="50" spans="12:18" x14ac:dyDescent="0.25">
      <c r="L50" s="1" t="s">
        <v>125</v>
      </c>
      <c r="M50" s="487">
        <v>1206780</v>
      </c>
      <c r="N50" s="1">
        <f t="shared" si="0"/>
        <v>120.678</v>
      </c>
      <c r="O50" s="1">
        <f t="shared" si="1"/>
        <v>16</v>
      </c>
      <c r="P50" s="1">
        <v>44</v>
      </c>
      <c r="Q50" s="1" t="str">
        <f t="shared" si="2"/>
        <v>山口県</v>
      </c>
      <c r="R50" s="631">
        <f t="shared" si="3"/>
        <v>10.436</v>
      </c>
    </row>
    <row r="51" spans="12:18" x14ac:dyDescent="0.25">
      <c r="L51" s="1" t="s">
        <v>126</v>
      </c>
      <c r="M51" s="487">
        <v>326260</v>
      </c>
      <c r="N51" s="1">
        <f t="shared" si="0"/>
        <v>32.625999999999998</v>
      </c>
      <c r="O51" s="1">
        <f t="shared" si="1"/>
        <v>34</v>
      </c>
      <c r="P51" s="1">
        <v>45</v>
      </c>
      <c r="Q51" s="1" t="str">
        <f t="shared" si="2"/>
        <v>島根県</v>
      </c>
      <c r="R51" s="631">
        <f t="shared" si="3"/>
        <v>10.409000000000001</v>
      </c>
    </row>
    <row r="52" spans="12:18" x14ac:dyDescent="0.25">
      <c r="L52" s="1" t="s">
        <v>127</v>
      </c>
      <c r="M52" s="487">
        <v>839900</v>
      </c>
      <c r="N52" s="1">
        <f t="shared" si="0"/>
        <v>83.99</v>
      </c>
      <c r="O52" s="1">
        <f t="shared" si="1"/>
        <v>19</v>
      </c>
      <c r="P52" s="1">
        <v>46</v>
      </c>
      <c r="Q52" s="1" t="str">
        <f t="shared" si="2"/>
        <v>福井県</v>
      </c>
      <c r="R52" s="631">
        <f t="shared" si="3"/>
        <v>9.7729999999999997</v>
      </c>
    </row>
    <row r="53" spans="12:18" x14ac:dyDescent="0.25">
      <c r="L53" s="1" t="s">
        <v>128</v>
      </c>
      <c r="M53" s="487">
        <v>7750760</v>
      </c>
      <c r="N53" s="1">
        <f t="shared" si="0"/>
        <v>775.07600000000002</v>
      </c>
      <c r="O53" s="1">
        <f t="shared" si="1"/>
        <v>5</v>
      </c>
      <c r="P53" s="1">
        <v>47</v>
      </c>
      <c r="Q53" s="1" t="str">
        <f t="shared" si="2"/>
        <v>高知県</v>
      </c>
      <c r="R53" s="631">
        <f t="shared" si="3"/>
        <v>9.5359999999999996</v>
      </c>
    </row>
  </sheetData>
  <phoneticPr fontId="4"/>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&amp;C&amp;"-,標準"&amp;8&amp;K01+045平成31年（令和元年）熊本県観光統計表&amp;R&amp;"-,標準"&amp;8&amp;K01+045P. &amp;P-2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42</vt:i4>
      </vt:variant>
    </vt:vector>
  </HeadingPairs>
  <TitlesOfParts>
    <vt:vector size="86" baseType="lpstr">
      <vt:lpstr>【本】表紙2020</vt:lpstr>
      <vt:lpstr>【両】BLANK_裏表紙</vt:lpstr>
      <vt:lpstr>【本】目次_P1</vt:lpstr>
      <vt:lpstr>【本】調査要領_P2</vt:lpstr>
      <vt:lpstr>【両】調査区分図_P3</vt:lpstr>
      <vt:lpstr>【本】過去20年間_P4</vt:lpstr>
      <vt:lpstr>【本】全国からみた（延べ）_P5</vt:lpstr>
      <vt:lpstr>【本】全国からみた（日本人）_P6</vt:lpstr>
      <vt:lpstr>【本】全国からみた（外国人）_P7</vt:lpstr>
      <vt:lpstr>【本】全国からみた（外国人）_P8</vt:lpstr>
      <vt:lpstr>【本】1.県概要_P9</vt:lpstr>
      <vt:lpstr>【本】1.地域別概要_P10、11</vt:lpstr>
      <vt:lpstr>【本】2.地域別の延べ宿泊客数（発地区分）_P12、13</vt:lpstr>
      <vt:lpstr>【本】2.地域別の延べ宿泊客数（ALL）_P14、15</vt:lpstr>
      <vt:lpstr>【本】2.地域別の延べ宿泊客数（ALL）グラフ1_P16</vt:lpstr>
      <vt:lpstr>【本】2.地域別の延べ宿泊客数（ALL）10年グラフ2_P17</vt:lpstr>
      <vt:lpstr>【本】2.地域別の延べ宿泊客数（日本人）_P18、19</vt:lpstr>
      <vt:lpstr>【本】2.地域別の延べ宿泊客数（外国人）_P20、21</vt:lpstr>
      <vt:lpstr>【本】2.地域別の延べ宿泊客数グラフ2_P22</vt:lpstr>
      <vt:lpstr>【本】BLANK_P23</vt:lpstr>
      <vt:lpstr>【本】2.発地別の延べ宿泊客数（ALL）_P24、25</vt:lpstr>
      <vt:lpstr>【本】2.発地別の延べ宿泊客数（構成比）_P26</vt:lpstr>
      <vt:lpstr>【本】BLANK_P27</vt:lpstr>
      <vt:lpstr>【本】2.地域別の延べ宿泊客数（ALL）10年_P28,29</vt:lpstr>
      <vt:lpstr>【本】3.国籍別（10年）_P30,31</vt:lpstr>
      <vt:lpstr>【本】3.国籍別（10年）グラフ1 _P32</vt:lpstr>
      <vt:lpstr>【本】3.国籍別（10年）グラフ2_P33</vt:lpstr>
      <vt:lpstr>【本】2.地域別の延べ入込客数_P34,35</vt:lpstr>
      <vt:lpstr>【本】2.地域別の延べ入込客数（過去）_P36</vt:lpstr>
      <vt:lpstr>【本】2.地域別の延べ入込客数（推移グラフ）_P37</vt:lpstr>
      <vt:lpstr>【本】4.観光消費額1_P38</vt:lpstr>
      <vt:lpstr>【本】4.観光消費額2_P39</vt:lpstr>
      <vt:lpstr>【本】4.観光消費額_内訳_P40</vt:lpstr>
      <vt:lpstr>【本】4.観光消費額_内訳_グラフ_P41</vt:lpstr>
      <vt:lpstr>【本】5.教育旅行（地域別）_P42,43</vt:lpstr>
      <vt:lpstr>【本】5.教育旅行（発地別-宿泊者）_P44,45</vt:lpstr>
      <vt:lpstr>★★18.●の動向（観光入込客・宿泊者）_P56、57</vt:lpstr>
      <vt:lpstr>★★18.●の動向（観光入込客・宿泊）グラフ _P58</vt:lpstr>
      <vt:lpstr>【本】5.教育旅行（地域別）_P46</vt:lpstr>
      <vt:lpstr>【本】5.教育旅行（地域別推移）_P47</vt:lpstr>
      <vt:lpstr>【両】調査仕様_共通基準</vt:lpstr>
      <vt:lpstr>【両】調査仕様_宿泊旅行</vt:lpstr>
      <vt:lpstr>【本】調査方法の変更_背裏表紙</vt:lpstr>
      <vt:lpstr>【両】背表紙</vt:lpstr>
      <vt:lpstr>【本】1.県概要_P9!Print_Area</vt:lpstr>
      <vt:lpstr>'【本】1.地域別概要_P10、11'!Print_Area</vt:lpstr>
      <vt:lpstr>'【本】2.地域別の延べ宿泊客数（ALL）_P14、15'!Print_Area</vt:lpstr>
      <vt:lpstr>'【本】2.地域別の延べ宿泊客数（ALL）10年_P28,29'!Print_Area</vt:lpstr>
      <vt:lpstr>'【本】2.地域別の延べ宿泊客数（ALL）10年グラフ2_P17'!Print_Area</vt:lpstr>
      <vt:lpstr>'【本】2.地域別の延べ宿泊客数（ALL）グラフ1_P16'!Print_Area</vt:lpstr>
      <vt:lpstr>'【本】2.地域別の延べ宿泊客数（外国人）_P20、21'!Print_Area</vt:lpstr>
      <vt:lpstr>'【本】2.地域別の延べ宿泊客数（日本人）_P18、19'!Print_Area</vt:lpstr>
      <vt:lpstr>'【本】2.地域別の延べ宿泊客数（発地区分）_P12、13'!Print_Area</vt:lpstr>
      <vt:lpstr>【本】2.地域別の延べ宿泊客数グラフ2_P22!Print_Area</vt:lpstr>
      <vt:lpstr>'【本】2.地域別の延べ入込客数（過去）_P36'!Print_Area</vt:lpstr>
      <vt:lpstr>'【本】2.地域別の延べ入込客数（推移グラフ）_P37'!Print_Area</vt:lpstr>
      <vt:lpstr>'【本】2.地域別の延べ入込客数_P34,35'!Print_Area</vt:lpstr>
      <vt:lpstr>'【本】2.発地別の延べ宿泊客数（ALL）_P24、25'!Print_Area</vt:lpstr>
      <vt:lpstr>'【本】2.発地別の延べ宿泊客数（構成比）_P26'!Print_Area</vt:lpstr>
      <vt:lpstr>'【本】3.国籍別（10年）_P30,31'!Print_Area</vt:lpstr>
      <vt:lpstr>'【本】3.国籍別（10年）グラフ1 _P32'!Print_Area</vt:lpstr>
      <vt:lpstr>'【本】3.国籍別（10年）グラフ2_P33'!Print_Area</vt:lpstr>
      <vt:lpstr>【本】4.観光消費額_内訳_P40!Print_Area</vt:lpstr>
      <vt:lpstr>【本】4.観光消費額_内訳_グラフ_P41!Print_Area</vt:lpstr>
      <vt:lpstr>【本】4.観光消費額1_P38!Print_Area</vt:lpstr>
      <vt:lpstr>【本】4.観光消費額2_P39!Print_Area</vt:lpstr>
      <vt:lpstr>'【本】5.教育旅行（地域別）_P42,43'!Print_Area</vt:lpstr>
      <vt:lpstr>'【本】5.教育旅行（地域別）_P46'!Print_Area</vt:lpstr>
      <vt:lpstr>'【本】5.教育旅行（地域別推移）_P47'!Print_Area</vt:lpstr>
      <vt:lpstr>'【本】5.教育旅行（発地別-宿泊者）_P44,45'!Print_Area</vt:lpstr>
      <vt:lpstr>【本】過去20年間_P4!Print_Area</vt:lpstr>
      <vt:lpstr>'【本】全国からみた（延べ）_P5'!Print_Area</vt:lpstr>
      <vt:lpstr>'【本】全国からみた（外国人）_P7'!Print_Area</vt:lpstr>
      <vt:lpstr>'【本】全国からみた（外国人）_P8'!Print_Area</vt:lpstr>
      <vt:lpstr>'【本】全国からみた（日本人）_P6'!Print_Area</vt:lpstr>
      <vt:lpstr>【本】調査方法の変更_背裏表紙!Print_Area</vt:lpstr>
      <vt:lpstr>【本】調査要領_P2!Print_Area</vt:lpstr>
      <vt:lpstr>【本】表紙2020!Print_Area</vt:lpstr>
      <vt:lpstr>【本】目次_P1!Print_Area</vt:lpstr>
      <vt:lpstr>【両】BLANK_裏表紙!Print_Area</vt:lpstr>
      <vt:lpstr>【両】調査区分図_P3!Print_Area</vt:lpstr>
      <vt:lpstr>【両】調査仕様_共通基準!Print_Area</vt:lpstr>
      <vt:lpstr>【両】調査仕様_宿泊旅行!Print_Area</vt:lpstr>
      <vt:lpstr>【両】背表紙!Print_Area</vt:lpstr>
      <vt:lpstr>'★★18.●の動向（観光入込客・宿泊）グラフ _P58'!Print_Area</vt:lpstr>
      <vt:lpstr>'★★18.●の動向（観光入込客・宿泊者）_P56、57'!Print_Area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KERC</dc:creator>
  <cp:lastModifiedBy>渡辺　隼矢</cp:lastModifiedBy>
  <cp:lastPrinted>2021-02-02T06:53:40Z</cp:lastPrinted>
  <dcterms:created xsi:type="dcterms:W3CDTF">2019-08-06T13:11:02Z</dcterms:created>
  <dcterms:modified xsi:type="dcterms:W3CDTF">2021-02-02T07:04:07Z</dcterms:modified>
</cp:coreProperties>
</file>